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Ex1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2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1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9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0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1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2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2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3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4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4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4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Ex3.xml" ContentType="application/vnd.ms-office.chartex+xml"/>
  <Override PartName="/xl/charts/style46.xml" ContentType="application/vnd.ms-office.chartstyle+xml"/>
  <Override PartName="/xl/charts/colors46.xml" ContentType="application/vnd.ms-office.chartcolorstyle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4.xml" ContentType="application/vnd.ms-excel.threadedcomments+xml"/>
  <Override PartName="/xl/threadedComments/threadedComment15.xml" ContentType="application/vnd.ms-excel.threadedcomments+xml"/>
  <Override PartName="/xl/threadedComments/threadedComment16.xml" ContentType="application/vnd.ms-excel.threadedcomments+xml"/>
  <Override PartName="/xl/threadedComments/threadedComment17.xml" ContentType="application/vnd.ms-excel.threadedcomments+xml"/>
  <Override PartName="/xl/threadedComments/threadedComment18.xml" ContentType="application/vnd.ms-excel.threadedcomments+xml"/>
  <Override PartName="/xl/threadedComments/threadedComment19.xml" ContentType="application/vnd.ms-excel.threadedcomments+xml"/>
  <Override PartName="/xl/threadedComments/threadedComment20.xml" ContentType="application/vnd.ms-excel.threadedcomments+xml"/>
  <Override PartName="/xl/threadedComments/threadedComment21.xml" ContentType="application/vnd.ms-excel.threadedcomments+xml"/>
  <Override PartName="/xl/threadedComments/threadedComment22.xml" ContentType="application/vnd.ms-excel.threadedcomments+xml"/>
  <Override PartName="/xl/threadedComments/threadedComment23.xml" ContentType="application/vnd.ms-excel.threadedcomments+xml"/>
  <Override PartName="/xl/threadedComments/threadedComment24.xml" ContentType="application/vnd.ms-excel.threadedcomments+xml"/>
  <Override PartName="/xl/threadedComments/threadedComment25.xml" ContentType="application/vnd.ms-excel.threadedcomments+xml"/>
  <Override PartName="/xl/threadedComments/threadedComment26.xml" ContentType="application/vnd.ms-excel.threadedcomments+xml"/>
  <Override PartName="/xl/threadedComments/threadedComment27.xml" ContentType="application/vnd.ms-excel.threadedcomments+xml"/>
  <Override PartName="/xl/threadedComments/threadedComment28.xml" ContentType="application/vnd.ms-excel.threadedcomments+xml"/>
  <Override PartName="/xl/threadedComments/threadedComment29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33669\Documents\Daten\Abschlussarbeiten\Volltexte\"/>
    </mc:Choice>
  </mc:AlternateContent>
  <xr:revisionPtr revIDLastSave="0" documentId="8_{CFDE7DE9-0DBC-4C44-96E0-5A1AE4773B8C}" xr6:coauthVersionLast="36" xr6:coauthVersionMax="36" xr10:uidLastSave="{00000000-0000-0000-0000-000000000000}"/>
  <bookViews>
    <workbookView xWindow="-96" yWindow="-96" windowWidth="20712" windowHeight="13272" xr2:uid="{27187255-76A3-4470-B9C5-B90C3D27E354}"/>
  </bookViews>
  <sheets>
    <sheet name="Gesamt" sheetId="2" r:id="rId1"/>
    <sheet name="Unfallursachen" sheetId="32" r:id="rId2"/>
    <sheet name="Körperteile" sheetId="33" r:id="rId3"/>
    <sheet name="Bergfrei" sheetId="27" r:id="rId4"/>
    <sheet name="Bundeseigen-Steinsalz" sheetId="28" r:id="rId5"/>
    <sheet name="Bundeseigen-Kohlenwasserstoffe" sheetId="29" r:id="rId6"/>
    <sheet name="Grundeigen" sheetId="30" r:id="rId7"/>
    <sheet name="Bergbautechnische Aspekte" sheetId="31" r:id="rId8"/>
    <sheet name="MHB2020" sheetId="15" r:id="rId9"/>
    <sheet name="MHB2019" sheetId="1" r:id="rId10"/>
    <sheet name="MHB2018" sheetId="3" r:id="rId11"/>
    <sheet name="MHB2017" sheetId="4" r:id="rId12"/>
    <sheet name="MHB2016" sheetId="5" r:id="rId13"/>
    <sheet name="MHB2015" sheetId="6" r:id="rId14"/>
    <sheet name="MHB2014" sheetId="7" r:id="rId15"/>
    <sheet name="MHB2013" sheetId="8" r:id="rId16"/>
    <sheet name="MHB2012" sheetId="9" r:id="rId17"/>
    <sheet name="MHB2011" sheetId="10" r:id="rId18"/>
    <sheet name="MHB2010" sheetId="11" r:id="rId19"/>
    <sheet name="MHB2009" sheetId="12" r:id="rId20"/>
    <sheet name="MHB2008" sheetId="13" r:id="rId21"/>
    <sheet name="MHB2007" sheetId="14" r:id="rId22"/>
    <sheet name="MHB2006" sheetId="17" r:id="rId23"/>
    <sheet name="MHB2005" sheetId="19" r:id="rId24"/>
    <sheet name="MHB2004" sheetId="20" r:id="rId25"/>
    <sheet name="MHB2003" sheetId="21" r:id="rId26"/>
    <sheet name="MHB2002" sheetId="22" r:id="rId27"/>
    <sheet name="MHB2001" sheetId="23" r:id="rId28"/>
    <sheet name="MHB2000" sheetId="24" r:id="rId29"/>
  </sheets>
  <definedNames>
    <definedName name="_xlchart.v1.0" hidden="1">Gesamt!$A$166:$A$174</definedName>
    <definedName name="_xlchart.v1.1" hidden="1">Gesamt!$R$166:$R$174</definedName>
    <definedName name="_xlchart.v1.2" hidden="1">Gesamt!$A$15:$A$22</definedName>
    <definedName name="_xlchart.v1.3" hidden="1">Gesamt!$W$15:$W$22</definedName>
    <definedName name="_xlchart.v1.4" hidden="1">'MHB2020'!$A$104:$B$135</definedName>
    <definedName name="_xlchart.v1.5" hidden="1">'MHB2020'!$C$104:$C$135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2" i="2" l="1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V160" i="2"/>
  <c r="X91" i="2"/>
  <c r="Y91" i="2"/>
  <c r="Z91" i="2"/>
  <c r="X92" i="2"/>
  <c r="Y92" i="2"/>
  <c r="Z92" i="2"/>
  <c r="X93" i="2"/>
  <c r="Y93" i="2"/>
  <c r="Z93" i="2"/>
  <c r="X94" i="2"/>
  <c r="Y94" i="2"/>
  <c r="Z94" i="2"/>
  <c r="X95" i="2"/>
  <c r="Y95" i="2"/>
  <c r="Z95" i="2"/>
  <c r="X96" i="2"/>
  <c r="Y96" i="2"/>
  <c r="Z96" i="2"/>
  <c r="X97" i="2"/>
  <c r="Y97" i="2"/>
  <c r="Z97" i="2"/>
  <c r="X98" i="2"/>
  <c r="Y98" i="2"/>
  <c r="Z98" i="2"/>
  <c r="X99" i="2"/>
  <c r="Y99" i="2"/>
  <c r="Z99" i="2"/>
  <c r="X100" i="2"/>
  <c r="Y100" i="2"/>
  <c r="Z100" i="2"/>
  <c r="X101" i="2"/>
  <c r="Y101" i="2"/>
  <c r="Z101" i="2"/>
  <c r="X102" i="2"/>
  <c r="Y102" i="2"/>
  <c r="Z102" i="2"/>
  <c r="X103" i="2"/>
  <c r="Y103" i="2"/>
  <c r="Z103" i="2"/>
  <c r="X104" i="2"/>
  <c r="Y104" i="2"/>
  <c r="Z104" i="2"/>
  <c r="X105" i="2"/>
  <c r="Y105" i="2"/>
  <c r="Z105" i="2"/>
  <c r="X106" i="2"/>
  <c r="Y106" i="2"/>
  <c r="Z106" i="2"/>
  <c r="X107" i="2"/>
  <c r="Y107" i="2"/>
  <c r="Z107" i="2"/>
  <c r="X108" i="2"/>
  <c r="Y108" i="2"/>
  <c r="Z108" i="2"/>
  <c r="X109" i="2"/>
  <c r="Y109" i="2"/>
  <c r="Z109" i="2"/>
  <c r="X110" i="2"/>
  <c r="Y110" i="2"/>
  <c r="Z110" i="2"/>
  <c r="X111" i="2"/>
  <c r="Y111" i="2"/>
  <c r="Z111" i="2"/>
  <c r="X112" i="2"/>
  <c r="Y112" i="2"/>
  <c r="Z112" i="2"/>
  <c r="X113" i="2"/>
  <c r="Y113" i="2"/>
  <c r="Z113" i="2"/>
  <c r="X114" i="2"/>
  <c r="Y114" i="2"/>
  <c r="Z114" i="2"/>
  <c r="X115" i="2"/>
  <c r="Y115" i="2"/>
  <c r="Z115" i="2"/>
  <c r="X116" i="2"/>
  <c r="Y116" i="2"/>
  <c r="Z116" i="2"/>
  <c r="X117" i="2"/>
  <c r="Y117" i="2"/>
  <c r="Z117" i="2"/>
  <c r="X118" i="2"/>
  <c r="Y118" i="2"/>
  <c r="Z118" i="2"/>
  <c r="X119" i="2"/>
  <c r="Y119" i="2"/>
  <c r="Z119" i="2"/>
  <c r="X120" i="2"/>
  <c r="Y120" i="2"/>
  <c r="Z120" i="2"/>
  <c r="X121" i="2"/>
  <c r="Y121" i="2"/>
  <c r="Z121" i="2"/>
  <c r="X122" i="2"/>
  <c r="Y122" i="2"/>
  <c r="Z122" i="2"/>
  <c r="X123" i="2"/>
  <c r="Y123" i="2"/>
  <c r="Z123" i="2"/>
  <c r="X124" i="2"/>
  <c r="Y124" i="2"/>
  <c r="Z124" i="2"/>
  <c r="X125" i="2"/>
  <c r="Y125" i="2"/>
  <c r="Z125" i="2"/>
  <c r="X126" i="2"/>
  <c r="Y126" i="2"/>
  <c r="Z126" i="2"/>
  <c r="X127" i="2"/>
  <c r="Y127" i="2"/>
  <c r="Z127" i="2"/>
  <c r="X128" i="2"/>
  <c r="Y128" i="2"/>
  <c r="Z128" i="2"/>
  <c r="X129" i="2"/>
  <c r="Y129" i="2"/>
  <c r="Z129" i="2"/>
  <c r="X130" i="2"/>
  <c r="Y130" i="2"/>
  <c r="Z130" i="2"/>
  <c r="X131" i="2"/>
  <c r="Y131" i="2"/>
  <c r="Z131" i="2"/>
  <c r="X132" i="2"/>
  <c r="Y132" i="2"/>
  <c r="Z132" i="2"/>
  <c r="X133" i="2"/>
  <c r="Y133" i="2"/>
  <c r="Z133" i="2"/>
  <c r="X134" i="2"/>
  <c r="Y134" i="2"/>
  <c r="Z134" i="2"/>
  <c r="X135" i="2"/>
  <c r="Y135" i="2"/>
  <c r="Z135" i="2"/>
  <c r="X136" i="2"/>
  <c r="Y136" i="2"/>
  <c r="Z136" i="2"/>
  <c r="X137" i="2"/>
  <c r="Y137" i="2"/>
  <c r="Z137" i="2"/>
  <c r="X138" i="2"/>
  <c r="Y138" i="2"/>
  <c r="Z138" i="2"/>
  <c r="X139" i="2"/>
  <c r="Y139" i="2"/>
  <c r="Z139" i="2"/>
  <c r="X140" i="2"/>
  <c r="Y140" i="2"/>
  <c r="Z140" i="2"/>
  <c r="X141" i="2"/>
  <c r="Y141" i="2"/>
  <c r="Z141" i="2"/>
  <c r="X142" i="2"/>
  <c r="Y142" i="2"/>
  <c r="Z142" i="2"/>
  <c r="X143" i="2"/>
  <c r="Y143" i="2"/>
  <c r="Z143" i="2"/>
  <c r="X144" i="2"/>
  <c r="Y144" i="2"/>
  <c r="Z144" i="2"/>
  <c r="X145" i="2"/>
  <c r="Y145" i="2"/>
  <c r="Z145" i="2"/>
  <c r="X146" i="2"/>
  <c r="Y146" i="2"/>
  <c r="Z146" i="2"/>
  <c r="X147" i="2"/>
  <c r="Y147" i="2"/>
  <c r="Z147" i="2"/>
  <c r="X148" i="2"/>
  <c r="Y148" i="2"/>
  <c r="Z148" i="2"/>
  <c r="X149" i="2"/>
  <c r="Y149" i="2"/>
  <c r="Z149" i="2"/>
  <c r="X150" i="2"/>
  <c r="Y150" i="2"/>
  <c r="Z150" i="2"/>
  <c r="X151" i="2"/>
  <c r="Y151" i="2"/>
  <c r="Z151" i="2"/>
  <c r="X152" i="2"/>
  <c r="Y152" i="2"/>
  <c r="Z152" i="2"/>
  <c r="X153" i="2"/>
  <c r="Y153" i="2"/>
  <c r="Z153" i="2"/>
  <c r="X154" i="2"/>
  <c r="Y154" i="2"/>
  <c r="Z154" i="2"/>
  <c r="X155" i="2"/>
  <c r="Y155" i="2"/>
  <c r="Z155" i="2"/>
  <c r="X156" i="2"/>
  <c r="Y156" i="2"/>
  <c r="Z156" i="2"/>
  <c r="X157" i="2"/>
  <c r="Y157" i="2"/>
  <c r="Z157" i="2"/>
  <c r="X158" i="2"/>
  <c r="Y158" i="2"/>
  <c r="Z158" i="2"/>
  <c r="X159" i="2"/>
  <c r="Y159" i="2"/>
  <c r="Z159" i="2"/>
  <c r="Z160" i="2"/>
  <c r="Y160" i="2"/>
  <c r="X160" i="2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B88" i="33"/>
  <c r="V51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B44" i="32"/>
  <c r="C44" i="32"/>
  <c r="D44" i="32"/>
  <c r="E44" i="32"/>
  <c r="V44" i="32" s="1"/>
  <c r="F44" i="32"/>
  <c r="G44" i="32"/>
  <c r="H44" i="32"/>
  <c r="I44" i="32"/>
  <c r="J44" i="32"/>
  <c r="K44" i="32"/>
  <c r="L44" i="32"/>
  <c r="M44" i="32"/>
  <c r="N44" i="32"/>
  <c r="O44" i="32"/>
  <c r="P44" i="32"/>
  <c r="Q44" i="32"/>
  <c r="R44" i="32"/>
  <c r="S44" i="32"/>
  <c r="T44" i="32"/>
  <c r="U44" i="32"/>
  <c r="B45" i="32"/>
  <c r="C45" i="32"/>
  <c r="D45" i="32"/>
  <c r="V45" i="32" s="1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S45" i="32"/>
  <c r="T45" i="32"/>
  <c r="U45" i="32"/>
  <c r="B46" i="32"/>
  <c r="C46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B47" i="32"/>
  <c r="C47" i="32"/>
  <c r="D47" i="32"/>
  <c r="E47" i="32"/>
  <c r="V47" i="32" s="1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B48" i="32"/>
  <c r="C48" i="32"/>
  <c r="D48" i="32"/>
  <c r="V48" i="32" s="1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B49" i="32"/>
  <c r="C49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B50" i="32"/>
  <c r="C50" i="32"/>
  <c r="D50" i="32"/>
  <c r="V50" i="32" s="1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C43" i="32"/>
  <c r="D43" i="32"/>
  <c r="E43" i="32"/>
  <c r="V43" i="32" s="1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C51" i="32"/>
  <c r="B51" i="32"/>
  <c r="V49" i="32"/>
  <c r="B43" i="32"/>
  <c r="V52" i="32"/>
  <c r="V46" i="32"/>
  <c r="W33" i="32"/>
  <c r="W34" i="32"/>
  <c r="W35" i="32"/>
  <c r="W36" i="32"/>
  <c r="W37" i="32"/>
  <c r="W38" i="32"/>
  <c r="W39" i="32"/>
  <c r="W32" i="32"/>
  <c r="W23" i="32"/>
  <c r="W24" i="32"/>
  <c r="W25" i="32"/>
  <c r="W26" i="32"/>
  <c r="W27" i="32"/>
  <c r="W28" i="32"/>
  <c r="W29" i="32"/>
  <c r="W22" i="32"/>
  <c r="W13" i="32"/>
  <c r="W14" i="32"/>
  <c r="W15" i="32"/>
  <c r="W16" i="32"/>
  <c r="W17" i="32"/>
  <c r="W18" i="32"/>
  <c r="W19" i="32"/>
  <c r="W12" i="32"/>
  <c r="W3" i="32"/>
  <c r="W4" i="32"/>
  <c r="W5" i="32"/>
  <c r="W6" i="32"/>
  <c r="W7" i="32"/>
  <c r="W8" i="32"/>
  <c r="W9" i="32"/>
  <c r="W2" i="32"/>
  <c r="F79" i="2"/>
  <c r="F80" i="2"/>
  <c r="F81" i="2"/>
  <c r="F82" i="2"/>
  <c r="F83" i="2"/>
  <c r="F84" i="2"/>
  <c r="F85" i="2"/>
  <c r="F86" i="2"/>
  <c r="F87" i="2"/>
  <c r="O77" i="32" l="1"/>
  <c r="G69" i="32"/>
  <c r="J76" i="32"/>
  <c r="B74" i="32"/>
  <c r="F73" i="32"/>
  <c r="R70" i="32"/>
  <c r="B70" i="32"/>
  <c r="F77" i="32"/>
  <c r="M76" i="32"/>
  <c r="Q75" i="32"/>
  <c r="U74" i="32"/>
  <c r="I73" i="32"/>
  <c r="M72" i="32"/>
  <c r="Q71" i="32"/>
  <c r="E70" i="32"/>
  <c r="I77" i="32"/>
  <c r="V73" i="32"/>
  <c r="E69" i="32"/>
  <c r="H76" i="32"/>
  <c r="L75" i="32"/>
  <c r="T73" i="32"/>
  <c r="D73" i="32"/>
  <c r="H72" i="32"/>
  <c r="P70" i="32"/>
  <c r="T77" i="32"/>
  <c r="D77" i="32"/>
  <c r="B111" i="2"/>
  <c r="B112" i="2"/>
  <c r="B113" i="2"/>
  <c r="B114" i="2"/>
  <c r="B115" i="2"/>
  <c r="B116" i="2"/>
  <c r="B117" i="2"/>
  <c r="B118" i="2"/>
  <c r="B119" i="2"/>
  <c r="B120" i="2"/>
  <c r="B121" i="2"/>
  <c r="B122" i="2"/>
  <c r="B141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S57" i="32"/>
  <c r="S58" i="32"/>
  <c r="S61" i="32"/>
  <c r="S62" i="32"/>
  <c r="D57" i="32"/>
  <c r="H57" i="32"/>
  <c r="L57" i="32"/>
  <c r="E58" i="32"/>
  <c r="M58" i="32"/>
  <c r="E59" i="32"/>
  <c r="J59" i="32"/>
  <c r="M59" i="32"/>
  <c r="N59" i="32"/>
  <c r="R59" i="32"/>
  <c r="C60" i="32"/>
  <c r="G60" i="32"/>
  <c r="D61" i="32"/>
  <c r="H61" i="32"/>
  <c r="L61" i="32"/>
  <c r="D62" i="32"/>
  <c r="H62" i="32"/>
  <c r="J63" i="32"/>
  <c r="N63" i="32"/>
  <c r="R63" i="32"/>
  <c r="L56" i="32"/>
  <c r="H56" i="32"/>
  <c r="D56" i="32"/>
  <c r="G12" i="7"/>
  <c r="G13" i="7"/>
  <c r="G14" i="7"/>
  <c r="G15" i="7"/>
  <c r="G16" i="7"/>
  <c r="G17" i="7"/>
  <c r="G18" i="7"/>
  <c r="G19" i="7"/>
  <c r="K47" i="2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B58" i="33"/>
  <c r="B87" i="33" s="1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B83" i="33" s="1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B85" i="33" s="1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B84" i="33" s="1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B86" i="33" s="1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B82" i="33" s="1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B46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B38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Q3" i="33"/>
  <c r="P3" i="33"/>
  <c r="O3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U5" i="32"/>
  <c r="T5" i="32"/>
  <c r="S5" i="32"/>
  <c r="R5" i="32"/>
  <c r="Q5" i="32"/>
  <c r="P5" i="32"/>
  <c r="O5" i="32"/>
  <c r="N5" i="32"/>
  <c r="M5" i="32"/>
  <c r="L5" i="32"/>
  <c r="K5" i="32"/>
  <c r="J5" i="32"/>
  <c r="H5" i="32"/>
  <c r="G5" i="32"/>
  <c r="F5" i="32"/>
  <c r="E5" i="32"/>
  <c r="D5" i="32"/>
  <c r="C5" i="32"/>
  <c r="B5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H10" i="32"/>
  <c r="G10" i="32"/>
  <c r="F10" i="32"/>
  <c r="E10" i="32"/>
  <c r="D10" i="32"/>
  <c r="C10" i="32"/>
  <c r="B10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U14" i="32"/>
  <c r="T14" i="32"/>
  <c r="S14" i="32"/>
  <c r="R14" i="32"/>
  <c r="Q14" i="32"/>
  <c r="P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U15" i="32"/>
  <c r="T15" i="32"/>
  <c r="S15" i="32"/>
  <c r="R15" i="32"/>
  <c r="Q15" i="32"/>
  <c r="P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U16" i="32"/>
  <c r="T16" i="32"/>
  <c r="S16" i="32"/>
  <c r="R16" i="32"/>
  <c r="Q16" i="32"/>
  <c r="P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U19" i="32"/>
  <c r="T19" i="32"/>
  <c r="S19" i="32"/>
  <c r="R19" i="32"/>
  <c r="Q19" i="32"/>
  <c r="P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U20" i="32"/>
  <c r="T20" i="32"/>
  <c r="S20" i="32"/>
  <c r="R20" i="32"/>
  <c r="Q20" i="32"/>
  <c r="P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U56" i="32"/>
  <c r="T56" i="32"/>
  <c r="S56" i="32"/>
  <c r="R56" i="32"/>
  <c r="N56" i="32"/>
  <c r="M56" i="32"/>
  <c r="K56" i="32"/>
  <c r="J56" i="32"/>
  <c r="G56" i="32"/>
  <c r="F56" i="32"/>
  <c r="E56" i="32"/>
  <c r="C56" i="32"/>
  <c r="B56" i="32"/>
  <c r="U57" i="32"/>
  <c r="R57" i="32"/>
  <c r="Q57" i="32"/>
  <c r="N57" i="32"/>
  <c r="M57" i="32"/>
  <c r="J57" i="32"/>
  <c r="F57" i="32"/>
  <c r="E57" i="32"/>
  <c r="B57" i="32"/>
  <c r="U58" i="32"/>
  <c r="T58" i="32"/>
  <c r="R58" i="32"/>
  <c r="Q58" i="32"/>
  <c r="N58" i="32"/>
  <c r="L58" i="32"/>
  <c r="K58" i="32"/>
  <c r="J58" i="32"/>
  <c r="H58" i="32"/>
  <c r="G58" i="32"/>
  <c r="F58" i="32"/>
  <c r="D58" i="32"/>
  <c r="C58" i="32"/>
  <c r="U59" i="32"/>
  <c r="T59" i="32"/>
  <c r="S59" i="32"/>
  <c r="Q59" i="32"/>
  <c r="P59" i="32"/>
  <c r="L59" i="32"/>
  <c r="K59" i="32"/>
  <c r="H59" i="32"/>
  <c r="G59" i="32"/>
  <c r="F59" i="32"/>
  <c r="D59" i="32"/>
  <c r="C59" i="32"/>
  <c r="B59" i="32"/>
  <c r="U60" i="32"/>
  <c r="S60" i="32"/>
  <c r="R60" i="32"/>
  <c r="Q60" i="32"/>
  <c r="P60" i="32"/>
  <c r="N60" i="32"/>
  <c r="M60" i="32"/>
  <c r="L60" i="32"/>
  <c r="J60" i="32"/>
  <c r="H60" i="32"/>
  <c r="F60" i="32"/>
  <c r="E60" i="32"/>
  <c r="D60" i="32"/>
  <c r="B60" i="32"/>
  <c r="U61" i="32"/>
  <c r="R61" i="32"/>
  <c r="Q61" i="32"/>
  <c r="N61" i="32"/>
  <c r="M61" i="32"/>
  <c r="J61" i="32"/>
  <c r="F61" i="32"/>
  <c r="E61" i="32"/>
  <c r="B61" i="32"/>
  <c r="U62" i="32"/>
  <c r="T62" i="32"/>
  <c r="R62" i="32"/>
  <c r="Q62" i="32"/>
  <c r="N62" i="32"/>
  <c r="M62" i="32"/>
  <c r="K62" i="32"/>
  <c r="J62" i="32"/>
  <c r="G62" i="32"/>
  <c r="F62" i="32"/>
  <c r="E62" i="32"/>
  <c r="C62" i="32"/>
  <c r="U63" i="32"/>
  <c r="T63" i="32"/>
  <c r="S63" i="32"/>
  <c r="Q63" i="32"/>
  <c r="P63" i="32"/>
  <c r="M63" i="32"/>
  <c r="L63" i="32"/>
  <c r="K63" i="32"/>
  <c r="H63" i="32"/>
  <c r="G63" i="32"/>
  <c r="E63" i="32"/>
  <c r="D63" i="32"/>
  <c r="C63" i="32"/>
  <c r="B63" i="32"/>
  <c r="T57" i="32"/>
  <c r="Q56" i="32"/>
  <c r="P58" i="32"/>
  <c r="L62" i="32"/>
  <c r="K57" i="32"/>
  <c r="G57" i="32"/>
  <c r="F63" i="32"/>
  <c r="C57" i="32"/>
  <c r="B58" i="32"/>
  <c r="U105" i="31"/>
  <c r="U104" i="29"/>
  <c r="U103" i="27"/>
  <c r="U102" i="29"/>
  <c r="U101" i="31"/>
  <c r="U100" i="29"/>
  <c r="U99" i="27"/>
  <c r="U98" i="29"/>
  <c r="U97" i="31"/>
  <c r="U106" i="31"/>
  <c r="U106" i="30"/>
  <c r="U106" i="28"/>
  <c r="U106" i="27"/>
  <c r="U72" i="29"/>
  <c r="U62" i="28"/>
  <c r="F38" i="23"/>
  <c r="E38" i="23"/>
  <c r="U38" i="30" s="1"/>
  <c r="D38" i="23"/>
  <c r="C38" i="23"/>
  <c r="U38" i="28" s="1"/>
  <c r="B38" i="23"/>
  <c r="G37" i="23"/>
  <c r="G36" i="23"/>
  <c r="G35" i="23"/>
  <c r="G34" i="23"/>
  <c r="G33" i="23"/>
  <c r="G32" i="23"/>
  <c r="G31" i="23"/>
  <c r="G30" i="23"/>
  <c r="F29" i="23"/>
  <c r="E29" i="23"/>
  <c r="U29" i="30" s="1"/>
  <c r="D29" i="23"/>
  <c r="C29" i="23"/>
  <c r="B29" i="23"/>
  <c r="G28" i="23"/>
  <c r="G27" i="23"/>
  <c r="G26" i="23"/>
  <c r="G25" i="23"/>
  <c r="G24" i="23"/>
  <c r="G23" i="23"/>
  <c r="G22" i="23"/>
  <c r="G21" i="23"/>
  <c r="F20" i="23"/>
  <c r="E20" i="23"/>
  <c r="D20" i="23"/>
  <c r="C20" i="23"/>
  <c r="U20" i="28" s="1"/>
  <c r="B20" i="23"/>
  <c r="G19" i="23"/>
  <c r="G18" i="23"/>
  <c r="G17" i="23"/>
  <c r="G16" i="23"/>
  <c r="G15" i="23"/>
  <c r="G14" i="23"/>
  <c r="G13" i="23"/>
  <c r="G12" i="23"/>
  <c r="F11" i="23"/>
  <c r="E11" i="23"/>
  <c r="U11" i="30" s="1"/>
  <c r="D11" i="23"/>
  <c r="C11" i="23"/>
  <c r="B11" i="23"/>
  <c r="G10" i="23"/>
  <c r="G9" i="23"/>
  <c r="G8" i="23"/>
  <c r="G7" i="23"/>
  <c r="G6" i="23"/>
  <c r="G5" i="23"/>
  <c r="G4" i="23"/>
  <c r="G3" i="23"/>
  <c r="T105" i="31"/>
  <c r="T105" i="27"/>
  <c r="T104" i="29"/>
  <c r="T103" i="31"/>
  <c r="T103" i="27"/>
  <c r="T102" i="29"/>
  <c r="T101" i="31"/>
  <c r="T101" i="27"/>
  <c r="T100" i="29"/>
  <c r="T99" i="27"/>
  <c r="T97" i="31"/>
  <c r="T106" i="31"/>
  <c r="T106" i="30"/>
  <c r="T106" i="28"/>
  <c r="T106" i="27"/>
  <c r="T82" i="30"/>
  <c r="T106" i="29"/>
  <c r="T62" i="28"/>
  <c r="F38" i="22"/>
  <c r="E38" i="22"/>
  <c r="D38" i="22"/>
  <c r="C38" i="22"/>
  <c r="T38" i="28" s="1"/>
  <c r="B38" i="22"/>
  <c r="T38" i="27" s="1"/>
  <c r="G37" i="22"/>
  <c r="G36" i="22"/>
  <c r="G35" i="22"/>
  <c r="G34" i="22"/>
  <c r="G33" i="22"/>
  <c r="G32" i="22"/>
  <c r="G31" i="22"/>
  <c r="G30" i="22"/>
  <c r="F29" i="22"/>
  <c r="E29" i="22"/>
  <c r="T29" i="30" s="1"/>
  <c r="D29" i="22"/>
  <c r="C29" i="22"/>
  <c r="B29" i="22"/>
  <c r="G28" i="22"/>
  <c r="G27" i="22"/>
  <c r="G26" i="22"/>
  <c r="G25" i="22"/>
  <c r="G24" i="22"/>
  <c r="G23" i="22"/>
  <c r="G22" i="22"/>
  <c r="G21" i="22"/>
  <c r="F20" i="22"/>
  <c r="E20" i="22"/>
  <c r="D20" i="22"/>
  <c r="C20" i="22"/>
  <c r="T20" i="28" s="1"/>
  <c r="B20" i="22"/>
  <c r="G19" i="22"/>
  <c r="G18" i="22"/>
  <c r="G17" i="22"/>
  <c r="G16" i="22"/>
  <c r="G15" i="22"/>
  <c r="G14" i="22"/>
  <c r="G13" i="22"/>
  <c r="G12" i="22"/>
  <c r="F11" i="22"/>
  <c r="E11" i="22"/>
  <c r="T11" i="30" s="1"/>
  <c r="D11" i="22"/>
  <c r="C11" i="22"/>
  <c r="B11" i="22"/>
  <c r="G10" i="22"/>
  <c r="G9" i="22"/>
  <c r="G8" i="22"/>
  <c r="G7" i="22"/>
  <c r="G6" i="22"/>
  <c r="G5" i="22"/>
  <c r="G4" i="22"/>
  <c r="G3" i="22"/>
  <c r="S105" i="31"/>
  <c r="S105" i="27"/>
  <c r="S104" i="29"/>
  <c r="S103" i="31"/>
  <c r="S103" i="27"/>
  <c r="S102" i="29"/>
  <c r="S101" i="31"/>
  <c r="S100" i="29"/>
  <c r="S99" i="31"/>
  <c r="S99" i="27"/>
  <c r="S98" i="29"/>
  <c r="S97" i="31"/>
  <c r="S97" i="27"/>
  <c r="S106" i="31"/>
  <c r="S106" i="28"/>
  <c r="S106" i="27"/>
  <c r="S82" i="31"/>
  <c r="S106" i="30"/>
  <c r="S82" i="27"/>
  <c r="S72" i="29"/>
  <c r="S62" i="29"/>
  <c r="F38" i="21"/>
  <c r="E38" i="21"/>
  <c r="D38" i="21"/>
  <c r="S38" i="29" s="1"/>
  <c r="C38" i="21"/>
  <c r="S38" i="28" s="1"/>
  <c r="B38" i="21"/>
  <c r="G37" i="21"/>
  <c r="G36" i="21"/>
  <c r="G35" i="21"/>
  <c r="G34" i="21"/>
  <c r="G33" i="21"/>
  <c r="G32" i="21"/>
  <c r="G31" i="21"/>
  <c r="G30" i="21"/>
  <c r="F29" i="21"/>
  <c r="S29" i="31" s="1"/>
  <c r="E29" i="21"/>
  <c r="D29" i="21"/>
  <c r="C29" i="21"/>
  <c r="B29" i="21"/>
  <c r="S29" i="27" s="1"/>
  <c r="G28" i="21"/>
  <c r="G27" i="21"/>
  <c r="G26" i="21"/>
  <c r="G25" i="21"/>
  <c r="G24" i="21"/>
  <c r="G23" i="21"/>
  <c r="G22" i="21"/>
  <c r="G21" i="21"/>
  <c r="F20" i="21"/>
  <c r="E20" i="21"/>
  <c r="S20" i="30" s="1"/>
  <c r="D20" i="21"/>
  <c r="S20" i="29" s="1"/>
  <c r="C20" i="21"/>
  <c r="B20" i="21"/>
  <c r="G19" i="21"/>
  <c r="G18" i="21"/>
  <c r="G17" i="21"/>
  <c r="G16" i="21"/>
  <c r="G15" i="21"/>
  <c r="G14" i="21"/>
  <c r="G13" i="21"/>
  <c r="G12" i="21"/>
  <c r="F11" i="21"/>
  <c r="S11" i="31" s="1"/>
  <c r="E11" i="21"/>
  <c r="D11" i="21"/>
  <c r="C11" i="21"/>
  <c r="S11" i="28" s="1"/>
  <c r="B11" i="21"/>
  <c r="S11" i="27" s="1"/>
  <c r="G10" i="21"/>
  <c r="G9" i="21"/>
  <c r="G8" i="21"/>
  <c r="G7" i="21"/>
  <c r="G6" i="21"/>
  <c r="G5" i="21"/>
  <c r="G4" i="21"/>
  <c r="G3" i="21"/>
  <c r="R105" i="28"/>
  <c r="R105" i="27"/>
  <c r="R104" i="29"/>
  <c r="R103" i="27"/>
  <c r="R102" i="27"/>
  <c r="R101" i="28"/>
  <c r="R101" i="27"/>
  <c r="R100" i="29"/>
  <c r="R99" i="27"/>
  <c r="R97" i="28"/>
  <c r="R97" i="27"/>
  <c r="R106" i="31"/>
  <c r="R106" i="30"/>
  <c r="R106" i="27"/>
  <c r="R93" i="29"/>
  <c r="R106" i="28"/>
  <c r="F38" i="20"/>
  <c r="E38" i="20"/>
  <c r="D38" i="20"/>
  <c r="R38" i="29" s="1"/>
  <c r="C38" i="20"/>
  <c r="B38" i="20"/>
  <c r="G37" i="20"/>
  <c r="G36" i="20"/>
  <c r="G35" i="20"/>
  <c r="G34" i="20"/>
  <c r="G33" i="20"/>
  <c r="G32" i="20"/>
  <c r="G31" i="20"/>
  <c r="G30" i="20"/>
  <c r="F29" i="20"/>
  <c r="E29" i="20"/>
  <c r="D29" i="20"/>
  <c r="C29" i="20"/>
  <c r="B29" i="20"/>
  <c r="G28" i="20"/>
  <c r="G27" i="20"/>
  <c r="G26" i="20"/>
  <c r="G25" i="20"/>
  <c r="G24" i="20"/>
  <c r="G23" i="20"/>
  <c r="G22" i="20"/>
  <c r="G21" i="20"/>
  <c r="F20" i="20"/>
  <c r="E20" i="20"/>
  <c r="R20" i="30" s="1"/>
  <c r="D20" i="20"/>
  <c r="C20" i="20"/>
  <c r="B20" i="20"/>
  <c r="G19" i="20"/>
  <c r="G18" i="20"/>
  <c r="G17" i="20"/>
  <c r="G16" i="20"/>
  <c r="G15" i="20"/>
  <c r="G14" i="20"/>
  <c r="G13" i="20"/>
  <c r="G12" i="20"/>
  <c r="F11" i="20"/>
  <c r="E11" i="20"/>
  <c r="R11" i="30" s="1"/>
  <c r="D11" i="20"/>
  <c r="C11" i="20"/>
  <c r="R11" i="28" s="1"/>
  <c r="B11" i="20"/>
  <c r="G10" i="20"/>
  <c r="G9" i="20"/>
  <c r="G8" i="20"/>
  <c r="G7" i="20"/>
  <c r="G6" i="20"/>
  <c r="G5" i="20"/>
  <c r="G4" i="20"/>
  <c r="G3" i="20"/>
  <c r="B3" i="31"/>
  <c r="C3" i="31"/>
  <c r="D3" i="31"/>
  <c r="E3" i="31"/>
  <c r="F3" i="31"/>
  <c r="G3" i="31"/>
  <c r="H3" i="31"/>
  <c r="I3" i="31"/>
  <c r="J3" i="31"/>
  <c r="K3" i="31"/>
  <c r="L3" i="31"/>
  <c r="M3" i="31"/>
  <c r="N3" i="31"/>
  <c r="O3" i="31"/>
  <c r="P3" i="31"/>
  <c r="Q3" i="31"/>
  <c r="R3" i="31"/>
  <c r="S3" i="31"/>
  <c r="T3" i="31"/>
  <c r="U3" i="31"/>
  <c r="B4" i="31"/>
  <c r="C4" i="31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S4" i="31"/>
  <c r="T4" i="31"/>
  <c r="U4" i="31"/>
  <c r="B5" i="31"/>
  <c r="C5" i="31"/>
  <c r="D5" i="31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B6" i="31"/>
  <c r="C6" i="31"/>
  <c r="D6" i="31"/>
  <c r="E6" i="31"/>
  <c r="F6" i="31"/>
  <c r="G6" i="31"/>
  <c r="H6" i="31"/>
  <c r="I6" i="31"/>
  <c r="J6" i="31"/>
  <c r="K6" i="31"/>
  <c r="L6" i="31"/>
  <c r="M6" i="31"/>
  <c r="N6" i="31"/>
  <c r="O6" i="31"/>
  <c r="P6" i="31"/>
  <c r="Q6" i="31"/>
  <c r="R6" i="31"/>
  <c r="S6" i="31"/>
  <c r="T6" i="31"/>
  <c r="U6" i="31"/>
  <c r="B7" i="31"/>
  <c r="C7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B8" i="31"/>
  <c r="C8" i="31"/>
  <c r="D8" i="31"/>
  <c r="E8" i="31"/>
  <c r="F8" i="31"/>
  <c r="G8" i="31"/>
  <c r="H8" i="31"/>
  <c r="I8" i="31"/>
  <c r="J8" i="31"/>
  <c r="K8" i="31"/>
  <c r="L8" i="31"/>
  <c r="M8" i="31"/>
  <c r="N8" i="31"/>
  <c r="O8" i="31"/>
  <c r="P8" i="31"/>
  <c r="Q8" i="31"/>
  <c r="R8" i="31"/>
  <c r="S8" i="31"/>
  <c r="T8" i="31"/>
  <c r="U8" i="31"/>
  <c r="B9" i="31"/>
  <c r="C9" i="31"/>
  <c r="D9" i="31"/>
  <c r="E9" i="31"/>
  <c r="F9" i="31"/>
  <c r="G9" i="31"/>
  <c r="H9" i="31"/>
  <c r="I9" i="31"/>
  <c r="J9" i="31"/>
  <c r="K9" i="31"/>
  <c r="L9" i="31"/>
  <c r="M9" i="31"/>
  <c r="N9" i="31"/>
  <c r="O9" i="31"/>
  <c r="P9" i="31"/>
  <c r="Q9" i="31"/>
  <c r="R9" i="31"/>
  <c r="S9" i="31"/>
  <c r="T9" i="31"/>
  <c r="U9" i="31"/>
  <c r="B10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B11" i="31"/>
  <c r="C11" i="31"/>
  <c r="D11" i="31"/>
  <c r="E11" i="31"/>
  <c r="F11" i="31"/>
  <c r="G11" i="31"/>
  <c r="H11" i="31"/>
  <c r="I11" i="31"/>
  <c r="J11" i="31"/>
  <c r="K11" i="31"/>
  <c r="L11" i="31"/>
  <c r="M11" i="31"/>
  <c r="N11" i="31"/>
  <c r="O11" i="31"/>
  <c r="P11" i="31"/>
  <c r="Q11" i="31"/>
  <c r="R11" i="31"/>
  <c r="T11" i="31"/>
  <c r="U11" i="31"/>
  <c r="B12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B13" i="31"/>
  <c r="C13" i="3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B14" i="31"/>
  <c r="C14" i="31"/>
  <c r="D14" i="31"/>
  <c r="E14" i="31"/>
  <c r="F14" i="31"/>
  <c r="G14" i="31"/>
  <c r="H14" i="31"/>
  <c r="I14" i="31"/>
  <c r="J14" i="31"/>
  <c r="K14" i="31"/>
  <c r="L14" i="31"/>
  <c r="M14" i="31"/>
  <c r="N14" i="31"/>
  <c r="O14" i="31"/>
  <c r="P14" i="31"/>
  <c r="Q14" i="31"/>
  <c r="R14" i="31"/>
  <c r="S14" i="31"/>
  <c r="T14" i="31"/>
  <c r="U14" i="31"/>
  <c r="B15" i="31"/>
  <c r="C15" i="31"/>
  <c r="D15" i="31"/>
  <c r="E15" i="31"/>
  <c r="F15" i="31"/>
  <c r="G15" i="31"/>
  <c r="H15" i="31"/>
  <c r="I15" i="31"/>
  <c r="J15" i="31"/>
  <c r="K15" i="31"/>
  <c r="L15" i="31"/>
  <c r="M15" i="31"/>
  <c r="N15" i="31"/>
  <c r="O15" i="31"/>
  <c r="P15" i="31"/>
  <c r="Q15" i="31"/>
  <c r="R15" i="31"/>
  <c r="S15" i="31"/>
  <c r="T15" i="31"/>
  <c r="U15" i="31"/>
  <c r="B16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Q16" i="31"/>
  <c r="R16" i="31"/>
  <c r="S16" i="31"/>
  <c r="T16" i="31"/>
  <c r="U16" i="31"/>
  <c r="B17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Q17" i="31"/>
  <c r="R17" i="31"/>
  <c r="S17" i="31"/>
  <c r="T17" i="31"/>
  <c r="U17" i="31"/>
  <c r="B18" i="31"/>
  <c r="C18" i="31"/>
  <c r="D18" i="31"/>
  <c r="E18" i="31"/>
  <c r="F18" i="31"/>
  <c r="G18" i="31"/>
  <c r="H18" i="31"/>
  <c r="I18" i="31"/>
  <c r="J18" i="31"/>
  <c r="K18" i="31"/>
  <c r="L18" i="31"/>
  <c r="M18" i="31"/>
  <c r="N18" i="31"/>
  <c r="O18" i="31"/>
  <c r="P18" i="31"/>
  <c r="Q18" i="31"/>
  <c r="R18" i="31"/>
  <c r="S18" i="31"/>
  <c r="T18" i="31"/>
  <c r="U18" i="31"/>
  <c r="B19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B20" i="31"/>
  <c r="C20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B21" i="31"/>
  <c r="C21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B22" i="31"/>
  <c r="C22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B23" i="31"/>
  <c r="C23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B24" i="31"/>
  <c r="C24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B25" i="31"/>
  <c r="C25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B26" i="31"/>
  <c r="C26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B27" i="31"/>
  <c r="C27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B28" i="31"/>
  <c r="C28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B29" i="31"/>
  <c r="C29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T29" i="31"/>
  <c r="U29" i="31"/>
  <c r="B30" i="31"/>
  <c r="C30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B31" i="31"/>
  <c r="C31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B32" i="31"/>
  <c r="C32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R34" i="31"/>
  <c r="S34" i="31"/>
  <c r="T34" i="31"/>
  <c r="U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B51" i="31"/>
  <c r="C51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B52" i="31"/>
  <c r="C52" i="31"/>
  <c r="D52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B53" i="31"/>
  <c r="C53" i="31"/>
  <c r="D53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B54" i="31"/>
  <c r="C54" i="31"/>
  <c r="D54" i="31"/>
  <c r="E54" i="31"/>
  <c r="F54" i="31"/>
  <c r="G54" i="31"/>
  <c r="H54" i="31"/>
  <c r="I54" i="31"/>
  <c r="J54" i="31"/>
  <c r="K54" i="31"/>
  <c r="L54" i="31"/>
  <c r="M54" i="31"/>
  <c r="N54" i="31"/>
  <c r="O54" i="31"/>
  <c r="P54" i="31"/>
  <c r="Q54" i="31"/>
  <c r="R54" i="31"/>
  <c r="S54" i="31"/>
  <c r="T54" i="31"/>
  <c r="U54" i="31"/>
  <c r="B55" i="31"/>
  <c r="C55" i="31"/>
  <c r="D55" i="31"/>
  <c r="E55" i="31"/>
  <c r="F55" i="31"/>
  <c r="G55" i="31"/>
  <c r="H55" i="31"/>
  <c r="I55" i="31"/>
  <c r="J55" i="31"/>
  <c r="K55" i="31"/>
  <c r="L55" i="31"/>
  <c r="M55" i="31"/>
  <c r="N55" i="31"/>
  <c r="O55" i="31"/>
  <c r="P55" i="31"/>
  <c r="Q55" i="31"/>
  <c r="R55" i="31"/>
  <c r="S55" i="31"/>
  <c r="T55" i="31"/>
  <c r="U55" i="31"/>
  <c r="B56" i="31"/>
  <c r="C5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B57" i="31"/>
  <c r="C57" i="31"/>
  <c r="D57" i="31"/>
  <c r="E57" i="31"/>
  <c r="F57" i="31"/>
  <c r="G57" i="31"/>
  <c r="H57" i="31"/>
  <c r="I57" i="31"/>
  <c r="J57" i="31"/>
  <c r="K57" i="31"/>
  <c r="L57" i="31"/>
  <c r="M57" i="31"/>
  <c r="N57" i="31"/>
  <c r="O57" i="31"/>
  <c r="P57" i="31"/>
  <c r="Q57" i="31"/>
  <c r="R57" i="31"/>
  <c r="S57" i="31"/>
  <c r="T57" i="31"/>
  <c r="U57" i="31"/>
  <c r="B58" i="31"/>
  <c r="C58" i="31"/>
  <c r="D58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B59" i="31"/>
  <c r="C59" i="31"/>
  <c r="D59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B60" i="31"/>
  <c r="C60" i="31"/>
  <c r="D60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B61" i="31"/>
  <c r="C61" i="31"/>
  <c r="D61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S61" i="31"/>
  <c r="T61" i="31"/>
  <c r="U61" i="31"/>
  <c r="B62" i="31"/>
  <c r="C62" i="31"/>
  <c r="D62" i="31"/>
  <c r="E62" i="31"/>
  <c r="F62" i="31"/>
  <c r="G62" i="31"/>
  <c r="H62" i="31"/>
  <c r="I62" i="31"/>
  <c r="J62" i="31"/>
  <c r="K62" i="31"/>
  <c r="L62" i="31"/>
  <c r="M62" i="31"/>
  <c r="N62" i="31"/>
  <c r="O62" i="31"/>
  <c r="P62" i="31"/>
  <c r="Q62" i="31"/>
  <c r="R62" i="31"/>
  <c r="S62" i="31"/>
  <c r="T62" i="31"/>
  <c r="U62" i="31"/>
  <c r="B63" i="31"/>
  <c r="C63" i="31"/>
  <c r="D63" i="31"/>
  <c r="E63" i="31"/>
  <c r="F63" i="31"/>
  <c r="G63" i="31"/>
  <c r="H63" i="31"/>
  <c r="I63" i="31"/>
  <c r="J63" i="31"/>
  <c r="K63" i="31"/>
  <c r="L63" i="31"/>
  <c r="M63" i="31"/>
  <c r="N63" i="31"/>
  <c r="O63" i="31"/>
  <c r="P63" i="31"/>
  <c r="Q63" i="31"/>
  <c r="R63" i="31"/>
  <c r="S63" i="31"/>
  <c r="T63" i="31"/>
  <c r="U63" i="31"/>
  <c r="B64" i="31"/>
  <c r="C64" i="31"/>
  <c r="D64" i="31"/>
  <c r="E64" i="31"/>
  <c r="F64" i="31"/>
  <c r="G64" i="31"/>
  <c r="H64" i="31"/>
  <c r="I64" i="31"/>
  <c r="J64" i="31"/>
  <c r="K64" i="31"/>
  <c r="L64" i="31"/>
  <c r="M64" i="31"/>
  <c r="N64" i="31"/>
  <c r="O64" i="31"/>
  <c r="P64" i="31"/>
  <c r="Q64" i="31"/>
  <c r="R64" i="31"/>
  <c r="S64" i="31"/>
  <c r="T64" i="31"/>
  <c r="U64" i="31"/>
  <c r="B65" i="31"/>
  <c r="C65" i="31"/>
  <c r="D65" i="31"/>
  <c r="E65" i="31"/>
  <c r="F65" i="31"/>
  <c r="G65" i="31"/>
  <c r="H65" i="31"/>
  <c r="I65" i="31"/>
  <c r="J65" i="31"/>
  <c r="K65" i="31"/>
  <c r="L65" i="31"/>
  <c r="M65" i="31"/>
  <c r="N65" i="31"/>
  <c r="O65" i="31"/>
  <c r="P65" i="31"/>
  <c r="Q65" i="31"/>
  <c r="R65" i="31"/>
  <c r="S65" i="31"/>
  <c r="T65" i="31"/>
  <c r="U65" i="31"/>
  <c r="B66" i="31"/>
  <c r="C66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S66" i="31"/>
  <c r="T66" i="31"/>
  <c r="U66" i="31"/>
  <c r="B67" i="31"/>
  <c r="C67" i="31"/>
  <c r="D67" i="31"/>
  <c r="E67" i="31"/>
  <c r="F67" i="31"/>
  <c r="G67" i="31"/>
  <c r="H67" i="31"/>
  <c r="I67" i="31"/>
  <c r="J67" i="31"/>
  <c r="K67" i="31"/>
  <c r="L67" i="31"/>
  <c r="M67" i="31"/>
  <c r="N67" i="31"/>
  <c r="O67" i="31"/>
  <c r="P67" i="31"/>
  <c r="Q67" i="31"/>
  <c r="R67" i="31"/>
  <c r="S67" i="31"/>
  <c r="T67" i="31"/>
  <c r="U67" i="31"/>
  <c r="B68" i="31"/>
  <c r="C68" i="31"/>
  <c r="D68" i="31"/>
  <c r="E68" i="31"/>
  <c r="F68" i="31"/>
  <c r="G68" i="31"/>
  <c r="H68" i="31"/>
  <c r="I68" i="31"/>
  <c r="J68" i="31"/>
  <c r="K68" i="31"/>
  <c r="L68" i="31"/>
  <c r="M68" i="31"/>
  <c r="N68" i="31"/>
  <c r="O68" i="31"/>
  <c r="P68" i="31"/>
  <c r="Q68" i="31"/>
  <c r="R68" i="31"/>
  <c r="S68" i="31"/>
  <c r="T68" i="31"/>
  <c r="U68" i="31"/>
  <c r="B69" i="31"/>
  <c r="C69" i="31"/>
  <c r="D69" i="31"/>
  <c r="E69" i="31"/>
  <c r="F69" i="31"/>
  <c r="G69" i="31"/>
  <c r="H69" i="31"/>
  <c r="I69" i="31"/>
  <c r="J69" i="31"/>
  <c r="K69" i="31"/>
  <c r="L69" i="31"/>
  <c r="M69" i="31"/>
  <c r="N69" i="31"/>
  <c r="O69" i="31"/>
  <c r="P69" i="31"/>
  <c r="Q69" i="31"/>
  <c r="R69" i="31"/>
  <c r="S69" i="31"/>
  <c r="T69" i="31"/>
  <c r="U69" i="31"/>
  <c r="B70" i="31"/>
  <c r="C70" i="31"/>
  <c r="D70" i="31"/>
  <c r="E70" i="31"/>
  <c r="F70" i="31"/>
  <c r="G70" i="31"/>
  <c r="H70" i="31"/>
  <c r="I70" i="31"/>
  <c r="J70" i="31"/>
  <c r="K70" i="31"/>
  <c r="L70" i="31"/>
  <c r="M70" i="31"/>
  <c r="N70" i="31"/>
  <c r="O70" i="31"/>
  <c r="P70" i="31"/>
  <c r="Q70" i="31"/>
  <c r="R70" i="31"/>
  <c r="S70" i="31"/>
  <c r="T70" i="31"/>
  <c r="U70" i="31"/>
  <c r="B71" i="31"/>
  <c r="C71" i="31"/>
  <c r="D71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Q71" i="31"/>
  <c r="R71" i="31"/>
  <c r="S71" i="31"/>
  <c r="T71" i="31"/>
  <c r="U71" i="31"/>
  <c r="B72" i="31"/>
  <c r="C72" i="31"/>
  <c r="D72" i="31"/>
  <c r="E72" i="31"/>
  <c r="F72" i="31"/>
  <c r="G72" i="31"/>
  <c r="H72" i="31"/>
  <c r="I72" i="31"/>
  <c r="J72" i="31"/>
  <c r="K72" i="31"/>
  <c r="L72" i="31"/>
  <c r="M72" i="31"/>
  <c r="N72" i="31"/>
  <c r="O72" i="31"/>
  <c r="P72" i="31"/>
  <c r="Q72" i="31"/>
  <c r="R72" i="31"/>
  <c r="S72" i="31"/>
  <c r="T72" i="31"/>
  <c r="U72" i="31"/>
  <c r="B73" i="31"/>
  <c r="C73" i="31"/>
  <c r="D73" i="31"/>
  <c r="E73" i="31"/>
  <c r="F73" i="31"/>
  <c r="G73" i="31"/>
  <c r="H73" i="31"/>
  <c r="I73" i="31"/>
  <c r="J73" i="31"/>
  <c r="K73" i="31"/>
  <c r="L73" i="31"/>
  <c r="M73" i="31"/>
  <c r="N73" i="31"/>
  <c r="O73" i="31"/>
  <c r="P73" i="31"/>
  <c r="Q73" i="31"/>
  <c r="R73" i="31"/>
  <c r="S73" i="31"/>
  <c r="T73" i="31"/>
  <c r="U73" i="31"/>
  <c r="B74" i="31"/>
  <c r="C74" i="31"/>
  <c r="D74" i="31"/>
  <c r="E74" i="31"/>
  <c r="F74" i="31"/>
  <c r="G74" i="31"/>
  <c r="H74" i="31"/>
  <c r="I74" i="31"/>
  <c r="J74" i="31"/>
  <c r="K74" i="31"/>
  <c r="L74" i="31"/>
  <c r="M74" i="31"/>
  <c r="N74" i="31"/>
  <c r="O74" i="31"/>
  <c r="P74" i="31"/>
  <c r="Q74" i="31"/>
  <c r="R74" i="31"/>
  <c r="S74" i="31"/>
  <c r="T74" i="31"/>
  <c r="U74" i="31"/>
  <c r="B75" i="31"/>
  <c r="C75" i="31"/>
  <c r="D75" i="31"/>
  <c r="E75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T75" i="31"/>
  <c r="U75" i="31"/>
  <c r="B76" i="31"/>
  <c r="C76" i="31"/>
  <c r="D76" i="31"/>
  <c r="E76" i="31"/>
  <c r="F76" i="31"/>
  <c r="G76" i="31"/>
  <c r="H76" i="31"/>
  <c r="I76" i="31"/>
  <c r="J76" i="31"/>
  <c r="K76" i="31"/>
  <c r="L76" i="31"/>
  <c r="M76" i="31"/>
  <c r="N76" i="31"/>
  <c r="O76" i="31"/>
  <c r="P76" i="31"/>
  <c r="Q76" i="31"/>
  <c r="R76" i="31"/>
  <c r="S76" i="31"/>
  <c r="T76" i="31"/>
  <c r="U76" i="31"/>
  <c r="B77" i="31"/>
  <c r="C77" i="31"/>
  <c r="D77" i="31"/>
  <c r="E77" i="31"/>
  <c r="F77" i="31"/>
  <c r="G77" i="31"/>
  <c r="H77" i="31"/>
  <c r="I77" i="31"/>
  <c r="J77" i="31"/>
  <c r="K77" i="31"/>
  <c r="L77" i="31"/>
  <c r="M77" i="31"/>
  <c r="N77" i="31"/>
  <c r="O77" i="31"/>
  <c r="P77" i="31"/>
  <c r="Q77" i="31"/>
  <c r="R77" i="31"/>
  <c r="S77" i="31"/>
  <c r="T77" i="31"/>
  <c r="U77" i="31"/>
  <c r="B78" i="31"/>
  <c r="C78" i="31"/>
  <c r="D78" i="31"/>
  <c r="E78" i="31"/>
  <c r="F78" i="31"/>
  <c r="G78" i="31"/>
  <c r="H78" i="31"/>
  <c r="I78" i="31"/>
  <c r="J78" i="31"/>
  <c r="K78" i="31"/>
  <c r="L78" i="31"/>
  <c r="M78" i="31"/>
  <c r="N78" i="31"/>
  <c r="O78" i="31"/>
  <c r="P78" i="31"/>
  <c r="Q78" i="31"/>
  <c r="R78" i="31"/>
  <c r="S78" i="31"/>
  <c r="T78" i="31"/>
  <c r="U78" i="31"/>
  <c r="B79" i="31"/>
  <c r="C79" i="31"/>
  <c r="D79" i="31"/>
  <c r="E79" i="31"/>
  <c r="F79" i="31"/>
  <c r="G79" i="31"/>
  <c r="H79" i="31"/>
  <c r="I79" i="31"/>
  <c r="J79" i="31"/>
  <c r="K79" i="31"/>
  <c r="L79" i="31"/>
  <c r="M79" i="31"/>
  <c r="N79" i="31"/>
  <c r="O79" i="31"/>
  <c r="P79" i="31"/>
  <c r="Q79" i="31"/>
  <c r="R79" i="31"/>
  <c r="S79" i="31"/>
  <c r="T79" i="31"/>
  <c r="U79" i="31"/>
  <c r="B80" i="31"/>
  <c r="C80" i="31"/>
  <c r="D80" i="31"/>
  <c r="E80" i="31"/>
  <c r="F80" i="31"/>
  <c r="G80" i="31"/>
  <c r="H80" i="31"/>
  <c r="I80" i="31"/>
  <c r="J80" i="31"/>
  <c r="K80" i="31"/>
  <c r="L80" i="31"/>
  <c r="M80" i="31"/>
  <c r="N80" i="31"/>
  <c r="O80" i="31"/>
  <c r="P80" i="31"/>
  <c r="Q80" i="31"/>
  <c r="R80" i="31"/>
  <c r="S80" i="31"/>
  <c r="T80" i="31"/>
  <c r="U80" i="31"/>
  <c r="B81" i="31"/>
  <c r="C81" i="31"/>
  <c r="D81" i="31"/>
  <c r="E81" i="31"/>
  <c r="F81" i="31"/>
  <c r="G81" i="31"/>
  <c r="H81" i="31"/>
  <c r="I81" i="31"/>
  <c r="J81" i="31"/>
  <c r="K81" i="31"/>
  <c r="L81" i="31"/>
  <c r="M81" i="31"/>
  <c r="N81" i="31"/>
  <c r="O81" i="31"/>
  <c r="P81" i="31"/>
  <c r="Q81" i="31"/>
  <c r="R81" i="31"/>
  <c r="S81" i="31"/>
  <c r="T81" i="31"/>
  <c r="U81" i="31"/>
  <c r="B82" i="31"/>
  <c r="C82" i="31"/>
  <c r="D82" i="31"/>
  <c r="E82" i="31"/>
  <c r="F82" i="31"/>
  <c r="G82" i="31"/>
  <c r="H82" i="31"/>
  <c r="I82" i="31"/>
  <c r="J82" i="31"/>
  <c r="K82" i="31"/>
  <c r="L82" i="31"/>
  <c r="M82" i="31"/>
  <c r="N82" i="31"/>
  <c r="O82" i="31"/>
  <c r="P82" i="31"/>
  <c r="Q82" i="31"/>
  <c r="R82" i="31"/>
  <c r="T82" i="31"/>
  <c r="U82" i="31"/>
  <c r="B83" i="31"/>
  <c r="C83" i="31"/>
  <c r="D83" i="31"/>
  <c r="E83" i="31"/>
  <c r="F83" i="31"/>
  <c r="G83" i="31"/>
  <c r="H83" i="31"/>
  <c r="I83" i="31"/>
  <c r="J83" i="31"/>
  <c r="K83" i="31"/>
  <c r="L83" i="31"/>
  <c r="M83" i="31"/>
  <c r="N83" i="31"/>
  <c r="O83" i="31"/>
  <c r="P83" i="31"/>
  <c r="Q83" i="31"/>
  <c r="R83" i="31"/>
  <c r="S83" i="31"/>
  <c r="T83" i="31"/>
  <c r="U83" i="31"/>
  <c r="B84" i="31"/>
  <c r="C84" i="31"/>
  <c r="D84" i="31"/>
  <c r="E84" i="31"/>
  <c r="F84" i="31"/>
  <c r="G84" i="31"/>
  <c r="H84" i="31"/>
  <c r="I84" i="31"/>
  <c r="J84" i="31"/>
  <c r="K84" i="31"/>
  <c r="L84" i="31"/>
  <c r="M84" i="31"/>
  <c r="N84" i="31"/>
  <c r="O84" i="31"/>
  <c r="P84" i="31"/>
  <c r="Q84" i="31"/>
  <c r="R84" i="31"/>
  <c r="S84" i="31"/>
  <c r="T84" i="31"/>
  <c r="U84" i="31"/>
  <c r="B85" i="31"/>
  <c r="C85" i="31"/>
  <c r="D85" i="31"/>
  <c r="E85" i="31"/>
  <c r="F85" i="31"/>
  <c r="G85" i="31"/>
  <c r="H85" i="31"/>
  <c r="I85" i="31"/>
  <c r="J85" i="31"/>
  <c r="K85" i="31"/>
  <c r="L85" i="31"/>
  <c r="M85" i="31"/>
  <c r="N85" i="31"/>
  <c r="O85" i="31"/>
  <c r="P85" i="31"/>
  <c r="Q85" i="31"/>
  <c r="R85" i="31"/>
  <c r="S85" i="31"/>
  <c r="T85" i="31"/>
  <c r="U85" i="31"/>
  <c r="B86" i="31"/>
  <c r="C86" i="31"/>
  <c r="D86" i="31"/>
  <c r="E86" i="31"/>
  <c r="F86" i="31"/>
  <c r="G86" i="31"/>
  <c r="H86" i="31"/>
  <c r="I86" i="31"/>
  <c r="J86" i="31"/>
  <c r="K86" i="31"/>
  <c r="L86" i="31"/>
  <c r="M86" i="31"/>
  <c r="N86" i="31"/>
  <c r="O86" i="31"/>
  <c r="P86" i="31"/>
  <c r="Q86" i="31"/>
  <c r="R86" i="31"/>
  <c r="S86" i="31"/>
  <c r="T86" i="31"/>
  <c r="U86" i="31"/>
  <c r="B87" i="31"/>
  <c r="C87" i="31"/>
  <c r="D87" i="31"/>
  <c r="E87" i="31"/>
  <c r="F87" i="31"/>
  <c r="G87" i="31"/>
  <c r="H87" i="31"/>
  <c r="I87" i="31"/>
  <c r="J87" i="31"/>
  <c r="K87" i="31"/>
  <c r="L87" i="31"/>
  <c r="M87" i="31"/>
  <c r="N87" i="31"/>
  <c r="O87" i="31"/>
  <c r="P87" i="31"/>
  <c r="Q87" i="31"/>
  <c r="R87" i="31"/>
  <c r="S87" i="31"/>
  <c r="T87" i="31"/>
  <c r="U87" i="31"/>
  <c r="B88" i="31"/>
  <c r="C88" i="31"/>
  <c r="D88" i="31"/>
  <c r="E88" i="31"/>
  <c r="F88" i="31"/>
  <c r="G88" i="31"/>
  <c r="H88" i="31"/>
  <c r="I88" i="31"/>
  <c r="J88" i="31"/>
  <c r="K88" i="31"/>
  <c r="L88" i="31"/>
  <c r="M88" i="31"/>
  <c r="N88" i="31"/>
  <c r="O88" i="31"/>
  <c r="P88" i="31"/>
  <c r="Q88" i="31"/>
  <c r="R88" i="31"/>
  <c r="S88" i="31"/>
  <c r="T88" i="31"/>
  <c r="U88" i="31"/>
  <c r="B89" i="31"/>
  <c r="C89" i="31"/>
  <c r="D89" i="31"/>
  <c r="E89" i="31"/>
  <c r="F89" i="31"/>
  <c r="G89" i="31"/>
  <c r="H89" i="31"/>
  <c r="I89" i="31"/>
  <c r="J89" i="31"/>
  <c r="K89" i="31"/>
  <c r="L89" i="31"/>
  <c r="M89" i="31"/>
  <c r="N89" i="31"/>
  <c r="O89" i="31"/>
  <c r="P89" i="31"/>
  <c r="Q89" i="31"/>
  <c r="R89" i="31"/>
  <c r="S89" i="31"/>
  <c r="T89" i="31"/>
  <c r="U89" i="31"/>
  <c r="B90" i="31"/>
  <c r="C90" i="31"/>
  <c r="D90" i="31"/>
  <c r="E90" i="31"/>
  <c r="F90" i="31"/>
  <c r="G90" i="31"/>
  <c r="H90" i="31"/>
  <c r="I90" i="31"/>
  <c r="J90" i="31"/>
  <c r="K90" i="31"/>
  <c r="L90" i="31"/>
  <c r="M90" i="31"/>
  <c r="N90" i="31"/>
  <c r="O90" i="31"/>
  <c r="P90" i="31"/>
  <c r="Q90" i="31"/>
  <c r="R90" i="31"/>
  <c r="S90" i="31"/>
  <c r="T90" i="31"/>
  <c r="U90" i="31"/>
  <c r="B91" i="31"/>
  <c r="C91" i="31"/>
  <c r="D91" i="31"/>
  <c r="E91" i="31"/>
  <c r="F91" i="31"/>
  <c r="G91" i="31"/>
  <c r="H91" i="31"/>
  <c r="I91" i="31"/>
  <c r="J91" i="31"/>
  <c r="K91" i="31"/>
  <c r="L91" i="31"/>
  <c r="M91" i="31"/>
  <c r="N91" i="31"/>
  <c r="O91" i="31"/>
  <c r="P91" i="31"/>
  <c r="Q91" i="31"/>
  <c r="R91" i="31"/>
  <c r="S91" i="31"/>
  <c r="T91" i="31"/>
  <c r="U91" i="31"/>
  <c r="B92" i="31"/>
  <c r="C92" i="31"/>
  <c r="D92" i="31"/>
  <c r="E92" i="31"/>
  <c r="F92" i="31"/>
  <c r="G92" i="31"/>
  <c r="H92" i="31"/>
  <c r="I92" i="31"/>
  <c r="J92" i="31"/>
  <c r="K92" i="31"/>
  <c r="L92" i="31"/>
  <c r="M92" i="31"/>
  <c r="N92" i="31"/>
  <c r="O92" i="31"/>
  <c r="P92" i="31"/>
  <c r="Q92" i="31"/>
  <c r="R92" i="31"/>
  <c r="T92" i="31"/>
  <c r="B93" i="31"/>
  <c r="C93" i="31"/>
  <c r="D93" i="31"/>
  <c r="E93" i="31"/>
  <c r="F93" i="31"/>
  <c r="G93" i="31"/>
  <c r="H93" i="31"/>
  <c r="I93" i="31"/>
  <c r="J93" i="31"/>
  <c r="K93" i="31"/>
  <c r="L93" i="31"/>
  <c r="M93" i="31"/>
  <c r="N93" i="31"/>
  <c r="O93" i="31"/>
  <c r="P93" i="31"/>
  <c r="Q93" i="31"/>
  <c r="B94" i="31"/>
  <c r="C94" i="31"/>
  <c r="D94" i="31"/>
  <c r="E94" i="31"/>
  <c r="F94" i="31"/>
  <c r="G94" i="31"/>
  <c r="H94" i="31"/>
  <c r="I94" i="31"/>
  <c r="J94" i="31"/>
  <c r="K94" i="31"/>
  <c r="L94" i="31"/>
  <c r="M94" i="31"/>
  <c r="N94" i="31"/>
  <c r="O94" i="31"/>
  <c r="P94" i="31"/>
  <c r="Q94" i="31"/>
  <c r="R94" i="31"/>
  <c r="S94" i="31"/>
  <c r="T94" i="31"/>
  <c r="U94" i="31"/>
  <c r="B95" i="31"/>
  <c r="C95" i="31"/>
  <c r="D95" i="31"/>
  <c r="E95" i="31"/>
  <c r="F95" i="31"/>
  <c r="G95" i="31"/>
  <c r="H95" i="31"/>
  <c r="I95" i="31"/>
  <c r="J95" i="31"/>
  <c r="K95" i="31"/>
  <c r="L95" i="31"/>
  <c r="M95" i="31"/>
  <c r="N95" i="31"/>
  <c r="O95" i="31"/>
  <c r="P95" i="31"/>
  <c r="Q95" i="31"/>
  <c r="R95" i="31"/>
  <c r="S95" i="31"/>
  <c r="T95" i="31"/>
  <c r="U95" i="31"/>
  <c r="B96" i="31"/>
  <c r="C96" i="31"/>
  <c r="D96" i="31"/>
  <c r="E96" i="31"/>
  <c r="F96" i="31"/>
  <c r="G96" i="31"/>
  <c r="H96" i="31"/>
  <c r="I96" i="31"/>
  <c r="J96" i="31"/>
  <c r="K96" i="31"/>
  <c r="L96" i="31"/>
  <c r="M96" i="31"/>
  <c r="N96" i="31"/>
  <c r="O96" i="31"/>
  <c r="P96" i="31"/>
  <c r="Q96" i="31"/>
  <c r="R96" i="31"/>
  <c r="S96" i="31"/>
  <c r="T96" i="31"/>
  <c r="U96" i="31"/>
  <c r="B97" i="31"/>
  <c r="C97" i="31"/>
  <c r="D97" i="31"/>
  <c r="E97" i="31"/>
  <c r="F97" i="31"/>
  <c r="G97" i="31"/>
  <c r="H97" i="31"/>
  <c r="I97" i="31"/>
  <c r="J97" i="31"/>
  <c r="K97" i="31"/>
  <c r="L97" i="31"/>
  <c r="M97" i="31"/>
  <c r="N97" i="31"/>
  <c r="O97" i="31"/>
  <c r="P97" i="31"/>
  <c r="Q97" i="31"/>
  <c r="R97" i="31"/>
  <c r="B98" i="31"/>
  <c r="C98" i="31"/>
  <c r="D98" i="31"/>
  <c r="E98" i="31"/>
  <c r="F98" i="31"/>
  <c r="G98" i="31"/>
  <c r="H98" i="31"/>
  <c r="I98" i="31"/>
  <c r="J98" i="31"/>
  <c r="K98" i="31"/>
  <c r="L98" i="31"/>
  <c r="M98" i="31"/>
  <c r="N98" i="31"/>
  <c r="O98" i="31"/>
  <c r="P98" i="31"/>
  <c r="Q98" i="31"/>
  <c r="R98" i="31"/>
  <c r="S98" i="31"/>
  <c r="T98" i="31"/>
  <c r="U98" i="31"/>
  <c r="B99" i="31"/>
  <c r="C99" i="31"/>
  <c r="D99" i="31"/>
  <c r="E99" i="31"/>
  <c r="F99" i="31"/>
  <c r="G99" i="31"/>
  <c r="H99" i="31"/>
  <c r="I99" i="31"/>
  <c r="J99" i="31"/>
  <c r="K99" i="31"/>
  <c r="L99" i="31"/>
  <c r="M99" i="31"/>
  <c r="N99" i="31"/>
  <c r="O99" i="31"/>
  <c r="P99" i="31"/>
  <c r="Q99" i="31"/>
  <c r="R99" i="31"/>
  <c r="T99" i="31"/>
  <c r="U99" i="31"/>
  <c r="B100" i="31"/>
  <c r="C100" i="31"/>
  <c r="D100" i="31"/>
  <c r="E100" i="31"/>
  <c r="F100" i="31"/>
  <c r="G100" i="31"/>
  <c r="H100" i="31"/>
  <c r="I100" i="31"/>
  <c r="J100" i="31"/>
  <c r="K100" i="31"/>
  <c r="L100" i="31"/>
  <c r="M100" i="31"/>
  <c r="N100" i="31"/>
  <c r="O100" i="31"/>
  <c r="P100" i="31"/>
  <c r="Q100" i="31"/>
  <c r="R100" i="31"/>
  <c r="S100" i="31"/>
  <c r="T100" i="31"/>
  <c r="U100" i="31"/>
  <c r="B101" i="31"/>
  <c r="C101" i="31"/>
  <c r="D101" i="31"/>
  <c r="E101" i="31"/>
  <c r="F101" i="31"/>
  <c r="G101" i="31"/>
  <c r="H101" i="31"/>
  <c r="I101" i="31"/>
  <c r="J101" i="31"/>
  <c r="K101" i="31"/>
  <c r="L101" i="31"/>
  <c r="M101" i="31"/>
  <c r="N101" i="31"/>
  <c r="O101" i="31"/>
  <c r="P101" i="31"/>
  <c r="Q101" i="31"/>
  <c r="R101" i="31"/>
  <c r="B102" i="31"/>
  <c r="C102" i="31"/>
  <c r="D102" i="31"/>
  <c r="E102" i="31"/>
  <c r="F102" i="31"/>
  <c r="G102" i="31"/>
  <c r="H102" i="31"/>
  <c r="I102" i="31"/>
  <c r="J102" i="31"/>
  <c r="K102" i="31"/>
  <c r="L102" i="31"/>
  <c r="M102" i="31"/>
  <c r="N102" i="31"/>
  <c r="O102" i="31"/>
  <c r="P102" i="31"/>
  <c r="Q102" i="31"/>
  <c r="R102" i="31"/>
  <c r="S102" i="31"/>
  <c r="T102" i="31"/>
  <c r="U102" i="31"/>
  <c r="B103" i="31"/>
  <c r="C103" i="31"/>
  <c r="D103" i="31"/>
  <c r="E103" i="31"/>
  <c r="F103" i="31"/>
  <c r="G103" i="31"/>
  <c r="H103" i="31"/>
  <c r="I103" i="31"/>
  <c r="J103" i="31"/>
  <c r="K103" i="31"/>
  <c r="L103" i="31"/>
  <c r="M103" i="31"/>
  <c r="N103" i="31"/>
  <c r="O103" i="31"/>
  <c r="P103" i="31"/>
  <c r="Q103" i="31"/>
  <c r="R103" i="31"/>
  <c r="U103" i="31"/>
  <c r="B104" i="31"/>
  <c r="C104" i="31"/>
  <c r="D104" i="31"/>
  <c r="E104" i="31"/>
  <c r="F104" i="31"/>
  <c r="G104" i="31"/>
  <c r="H104" i="31"/>
  <c r="I104" i="31"/>
  <c r="J104" i="31"/>
  <c r="K104" i="31"/>
  <c r="L104" i="31"/>
  <c r="M104" i="31"/>
  <c r="N104" i="31"/>
  <c r="O104" i="31"/>
  <c r="P104" i="31"/>
  <c r="Q104" i="31"/>
  <c r="R104" i="31"/>
  <c r="S104" i="31"/>
  <c r="T104" i="31"/>
  <c r="U104" i="31"/>
  <c r="B105" i="31"/>
  <c r="C105" i="31"/>
  <c r="D105" i="31"/>
  <c r="E105" i="31"/>
  <c r="F105" i="31"/>
  <c r="G105" i="31"/>
  <c r="H105" i="31"/>
  <c r="I105" i="31"/>
  <c r="J105" i="31"/>
  <c r="K105" i="31"/>
  <c r="L105" i="31"/>
  <c r="M105" i="31"/>
  <c r="N105" i="31"/>
  <c r="O105" i="31"/>
  <c r="P105" i="31"/>
  <c r="Q105" i="31"/>
  <c r="R105" i="31"/>
  <c r="B106" i="31"/>
  <c r="C106" i="31"/>
  <c r="D106" i="31"/>
  <c r="E106" i="31"/>
  <c r="F106" i="31"/>
  <c r="G106" i="31"/>
  <c r="H106" i="31"/>
  <c r="I106" i="31"/>
  <c r="J106" i="31"/>
  <c r="K106" i="31"/>
  <c r="L106" i="31"/>
  <c r="M106" i="31"/>
  <c r="N106" i="31"/>
  <c r="O106" i="31"/>
  <c r="P106" i="31"/>
  <c r="Q106" i="31"/>
  <c r="B3" i="30"/>
  <c r="C3" i="30"/>
  <c r="D3" i="30"/>
  <c r="E3" i="30"/>
  <c r="F3" i="30"/>
  <c r="G3" i="30"/>
  <c r="H3" i="30"/>
  <c r="I3" i="30"/>
  <c r="J3" i="30"/>
  <c r="K3" i="30"/>
  <c r="L3" i="30"/>
  <c r="M3" i="30"/>
  <c r="N3" i="30"/>
  <c r="O3" i="30"/>
  <c r="P3" i="30"/>
  <c r="Q3" i="30"/>
  <c r="R3" i="30"/>
  <c r="S3" i="30"/>
  <c r="T3" i="30"/>
  <c r="U3" i="30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B5" i="30"/>
  <c r="C5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B6" i="30"/>
  <c r="C6" i="30"/>
  <c r="D6" i="30"/>
  <c r="E6" i="30"/>
  <c r="F6" i="30"/>
  <c r="G6" i="30"/>
  <c r="H6" i="30"/>
  <c r="I6" i="30"/>
  <c r="J6" i="30"/>
  <c r="K6" i="30"/>
  <c r="L6" i="30"/>
  <c r="M6" i="30"/>
  <c r="N6" i="30"/>
  <c r="I5" i="32" s="1"/>
  <c r="O6" i="30"/>
  <c r="P6" i="30"/>
  <c r="Q6" i="30"/>
  <c r="R6" i="30"/>
  <c r="S6" i="30"/>
  <c r="T6" i="30"/>
  <c r="U6" i="30"/>
  <c r="B7" i="30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B8" i="30"/>
  <c r="C8" i="30"/>
  <c r="D8" i="30"/>
  <c r="E8" i="30"/>
  <c r="F8" i="30"/>
  <c r="G8" i="30"/>
  <c r="H8" i="30"/>
  <c r="I8" i="30"/>
  <c r="J8" i="30"/>
  <c r="K8" i="30"/>
  <c r="L8" i="30"/>
  <c r="M8" i="30"/>
  <c r="N8" i="30"/>
  <c r="O8" i="30"/>
  <c r="P8" i="30"/>
  <c r="Q8" i="30"/>
  <c r="R8" i="30"/>
  <c r="S8" i="30"/>
  <c r="T8" i="30"/>
  <c r="U8" i="30"/>
  <c r="B9" i="30"/>
  <c r="C9" i="30"/>
  <c r="D9" i="30"/>
  <c r="E9" i="30"/>
  <c r="F9" i="30"/>
  <c r="G9" i="30"/>
  <c r="H9" i="30"/>
  <c r="I9" i="30"/>
  <c r="J9" i="30"/>
  <c r="K9" i="30"/>
  <c r="L9" i="30"/>
  <c r="M9" i="30"/>
  <c r="N9" i="30"/>
  <c r="O9" i="30"/>
  <c r="P9" i="30"/>
  <c r="Q9" i="30"/>
  <c r="R9" i="30"/>
  <c r="S9" i="30"/>
  <c r="T9" i="30"/>
  <c r="U9" i="30"/>
  <c r="B10" i="30"/>
  <c r="C10" i="30"/>
  <c r="D10" i="30"/>
  <c r="E10" i="30"/>
  <c r="F10" i="30"/>
  <c r="G10" i="30"/>
  <c r="H10" i="30"/>
  <c r="I10" i="30"/>
  <c r="J10" i="30"/>
  <c r="K10" i="30"/>
  <c r="L10" i="30"/>
  <c r="M10" i="30"/>
  <c r="N10" i="30"/>
  <c r="O10" i="30"/>
  <c r="P10" i="30"/>
  <c r="Q10" i="30"/>
  <c r="R10" i="30"/>
  <c r="S10" i="30"/>
  <c r="T10" i="30"/>
  <c r="U10" i="30"/>
  <c r="B11" i="30"/>
  <c r="C11" i="30"/>
  <c r="D11" i="30"/>
  <c r="E11" i="30"/>
  <c r="F11" i="30"/>
  <c r="G11" i="30"/>
  <c r="H11" i="30"/>
  <c r="I11" i="30"/>
  <c r="J11" i="30"/>
  <c r="K11" i="30"/>
  <c r="L11" i="30"/>
  <c r="M11" i="30"/>
  <c r="O11" i="30"/>
  <c r="P11" i="30"/>
  <c r="Q11" i="30"/>
  <c r="S11" i="30"/>
  <c r="B12" i="30"/>
  <c r="C12" i="30"/>
  <c r="D12" i="30"/>
  <c r="E12" i="30"/>
  <c r="F12" i="30"/>
  <c r="G12" i="30"/>
  <c r="H12" i="30"/>
  <c r="I12" i="30"/>
  <c r="J12" i="30"/>
  <c r="K12" i="30"/>
  <c r="L12" i="30"/>
  <c r="M12" i="30"/>
  <c r="N12" i="30"/>
  <c r="O12" i="30"/>
  <c r="P12" i="30"/>
  <c r="Q12" i="30"/>
  <c r="R12" i="30"/>
  <c r="S12" i="30"/>
  <c r="T12" i="30"/>
  <c r="U12" i="30"/>
  <c r="B13" i="30"/>
  <c r="C13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B14" i="30"/>
  <c r="C14" i="30"/>
  <c r="D14" i="30"/>
  <c r="E14" i="30"/>
  <c r="F14" i="30"/>
  <c r="G14" i="30"/>
  <c r="H14" i="30"/>
  <c r="O14" i="32" s="1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B15" i="30"/>
  <c r="C15" i="30"/>
  <c r="D15" i="30"/>
  <c r="E15" i="30"/>
  <c r="F15" i="30"/>
  <c r="G15" i="30"/>
  <c r="H15" i="30"/>
  <c r="O15" i="32" s="1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B16" i="30"/>
  <c r="C16" i="30"/>
  <c r="D16" i="30"/>
  <c r="E16" i="30"/>
  <c r="F16" i="30"/>
  <c r="G16" i="30"/>
  <c r="H16" i="30"/>
  <c r="O16" i="32" s="1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B17" i="30"/>
  <c r="C17" i="30"/>
  <c r="D17" i="30"/>
  <c r="E17" i="30"/>
  <c r="F17" i="30"/>
  <c r="G17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B18" i="30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S18" i="30"/>
  <c r="T18" i="30"/>
  <c r="U18" i="30"/>
  <c r="B19" i="30"/>
  <c r="C19" i="30"/>
  <c r="D19" i="30"/>
  <c r="E19" i="30"/>
  <c r="F19" i="30"/>
  <c r="G19" i="30"/>
  <c r="H19" i="30"/>
  <c r="O19" i="32" s="1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B20" i="30"/>
  <c r="C20" i="30"/>
  <c r="D20" i="30"/>
  <c r="E20" i="30"/>
  <c r="F20" i="30"/>
  <c r="G20" i="30"/>
  <c r="I20" i="30"/>
  <c r="J20" i="30"/>
  <c r="K20" i="30"/>
  <c r="L20" i="30"/>
  <c r="M20" i="30"/>
  <c r="N20" i="30"/>
  <c r="O20" i="30"/>
  <c r="P20" i="30"/>
  <c r="Q20" i="30"/>
  <c r="T20" i="30"/>
  <c r="U20" i="30"/>
  <c r="B21" i="30"/>
  <c r="C21" i="30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B22" i="30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B23" i="30"/>
  <c r="C23" i="30"/>
  <c r="D23" i="30"/>
  <c r="E23" i="30"/>
  <c r="F23" i="30"/>
  <c r="G23" i="30"/>
  <c r="H23" i="30"/>
  <c r="I23" i="30"/>
  <c r="J23" i="30"/>
  <c r="K23" i="30"/>
  <c r="L23" i="30"/>
  <c r="M23" i="30"/>
  <c r="N23" i="30"/>
  <c r="O23" i="30"/>
  <c r="P23" i="30"/>
  <c r="Q23" i="30"/>
  <c r="R23" i="30"/>
  <c r="S23" i="30"/>
  <c r="T23" i="30"/>
  <c r="U23" i="30"/>
  <c r="B24" i="30"/>
  <c r="C24" i="30"/>
  <c r="D24" i="30"/>
  <c r="E24" i="30"/>
  <c r="F24" i="30"/>
  <c r="G24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B25" i="30"/>
  <c r="C25" i="30"/>
  <c r="D25" i="30"/>
  <c r="E25" i="30"/>
  <c r="F25" i="30"/>
  <c r="G25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B26" i="30"/>
  <c r="C2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B27" i="30"/>
  <c r="C27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B28" i="30"/>
  <c r="C28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B29" i="30"/>
  <c r="C29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B30" i="30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B31" i="30"/>
  <c r="C31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B32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B33" i="30"/>
  <c r="C33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B34" i="30"/>
  <c r="C34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B35" i="30"/>
  <c r="C35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B36" i="30"/>
  <c r="C36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B37" i="30"/>
  <c r="C37" i="30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B38" i="30"/>
  <c r="C38" i="30"/>
  <c r="D38" i="30"/>
  <c r="E38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S38" i="30"/>
  <c r="T38" i="30"/>
  <c r="B51" i="30"/>
  <c r="C51" i="30"/>
  <c r="D51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B52" i="30"/>
  <c r="C52" i="30"/>
  <c r="D52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B53" i="30"/>
  <c r="C53" i="30"/>
  <c r="D53" i="30"/>
  <c r="E53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B54" i="30"/>
  <c r="C54" i="30"/>
  <c r="D54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B55" i="30"/>
  <c r="C55" i="30"/>
  <c r="D55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B56" i="30"/>
  <c r="C56" i="30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B57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B58" i="30"/>
  <c r="C58" i="30"/>
  <c r="D58" i="30"/>
  <c r="E58" i="30"/>
  <c r="F58" i="30"/>
  <c r="G58" i="30"/>
  <c r="H58" i="30"/>
  <c r="I58" i="30"/>
  <c r="J58" i="30"/>
  <c r="K58" i="30"/>
  <c r="L58" i="30"/>
  <c r="M58" i="30"/>
  <c r="N58" i="30"/>
  <c r="O58" i="30"/>
  <c r="P58" i="30"/>
  <c r="Q58" i="30"/>
  <c r="R58" i="30"/>
  <c r="S58" i="30"/>
  <c r="T58" i="30"/>
  <c r="U58" i="30"/>
  <c r="B59" i="30"/>
  <c r="C59" i="30"/>
  <c r="D59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B60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B61" i="30"/>
  <c r="C61" i="30"/>
  <c r="D61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B62" i="30"/>
  <c r="C62" i="30"/>
  <c r="D62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B63" i="30"/>
  <c r="C63" i="30"/>
  <c r="D63" i="30"/>
  <c r="E63" i="30"/>
  <c r="F63" i="30"/>
  <c r="G63" i="30"/>
  <c r="H63" i="30"/>
  <c r="I63" i="30"/>
  <c r="J63" i="30"/>
  <c r="K63" i="30"/>
  <c r="L63" i="30"/>
  <c r="M63" i="30"/>
  <c r="N63" i="30"/>
  <c r="O63" i="30"/>
  <c r="P63" i="30"/>
  <c r="Q63" i="30"/>
  <c r="R63" i="30"/>
  <c r="S63" i="30"/>
  <c r="T63" i="30"/>
  <c r="U63" i="30"/>
  <c r="B64" i="30"/>
  <c r="C64" i="30"/>
  <c r="D64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B65" i="30"/>
  <c r="C65" i="30"/>
  <c r="D65" i="30"/>
  <c r="E65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B66" i="30"/>
  <c r="C66" i="30"/>
  <c r="D66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B67" i="30"/>
  <c r="C67" i="30"/>
  <c r="D67" i="30"/>
  <c r="E67" i="30"/>
  <c r="F67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T67" i="30"/>
  <c r="U67" i="30"/>
  <c r="B68" i="30"/>
  <c r="C68" i="30"/>
  <c r="D68" i="30"/>
  <c r="E68" i="30"/>
  <c r="F68" i="30"/>
  <c r="G68" i="30"/>
  <c r="H68" i="30"/>
  <c r="I68" i="30"/>
  <c r="J68" i="30"/>
  <c r="K68" i="30"/>
  <c r="L68" i="30"/>
  <c r="M68" i="30"/>
  <c r="N68" i="30"/>
  <c r="O68" i="30"/>
  <c r="P68" i="30"/>
  <c r="Q68" i="30"/>
  <c r="R68" i="30"/>
  <c r="S68" i="30"/>
  <c r="T68" i="30"/>
  <c r="U68" i="30"/>
  <c r="B69" i="30"/>
  <c r="C69" i="30"/>
  <c r="D69" i="30"/>
  <c r="E69" i="30"/>
  <c r="F69" i="30"/>
  <c r="G69" i="30"/>
  <c r="H69" i="30"/>
  <c r="I69" i="30"/>
  <c r="J69" i="30"/>
  <c r="K69" i="30"/>
  <c r="L69" i="30"/>
  <c r="M69" i="30"/>
  <c r="N69" i="30"/>
  <c r="O69" i="30"/>
  <c r="P69" i="30"/>
  <c r="Q69" i="30"/>
  <c r="R69" i="30"/>
  <c r="S69" i="30"/>
  <c r="T69" i="30"/>
  <c r="U69" i="30"/>
  <c r="B70" i="30"/>
  <c r="C70" i="30"/>
  <c r="D70" i="30"/>
  <c r="E70" i="30"/>
  <c r="F70" i="30"/>
  <c r="G70" i="30"/>
  <c r="H70" i="30"/>
  <c r="I70" i="30"/>
  <c r="J70" i="30"/>
  <c r="K70" i="30"/>
  <c r="L70" i="30"/>
  <c r="M70" i="30"/>
  <c r="N70" i="30"/>
  <c r="O70" i="30"/>
  <c r="P70" i="30"/>
  <c r="Q70" i="30"/>
  <c r="R70" i="30"/>
  <c r="S70" i="30"/>
  <c r="T70" i="30"/>
  <c r="U70" i="30"/>
  <c r="B71" i="30"/>
  <c r="C71" i="30"/>
  <c r="D71" i="30"/>
  <c r="E71" i="30"/>
  <c r="F71" i="30"/>
  <c r="G71" i="30"/>
  <c r="H71" i="30"/>
  <c r="I71" i="30"/>
  <c r="J71" i="30"/>
  <c r="K71" i="30"/>
  <c r="L71" i="30"/>
  <c r="M71" i="30"/>
  <c r="N71" i="30"/>
  <c r="O71" i="30"/>
  <c r="P71" i="30"/>
  <c r="Q71" i="30"/>
  <c r="R71" i="30"/>
  <c r="S71" i="30"/>
  <c r="T71" i="30"/>
  <c r="U71" i="30"/>
  <c r="B72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B73" i="30"/>
  <c r="C73" i="30"/>
  <c r="D73" i="30"/>
  <c r="E73" i="30"/>
  <c r="F73" i="30"/>
  <c r="G73" i="30"/>
  <c r="H73" i="30"/>
  <c r="I73" i="30"/>
  <c r="J73" i="30"/>
  <c r="K73" i="30"/>
  <c r="L73" i="30"/>
  <c r="M73" i="30"/>
  <c r="N73" i="30"/>
  <c r="O73" i="30"/>
  <c r="P73" i="30"/>
  <c r="Q73" i="30"/>
  <c r="R73" i="30"/>
  <c r="S73" i="30"/>
  <c r="T73" i="30"/>
  <c r="U73" i="30"/>
  <c r="B74" i="30"/>
  <c r="C74" i="30"/>
  <c r="D74" i="30"/>
  <c r="E74" i="30"/>
  <c r="F74" i="30"/>
  <c r="G74" i="30"/>
  <c r="H74" i="30"/>
  <c r="I74" i="30"/>
  <c r="J74" i="30"/>
  <c r="K74" i="30"/>
  <c r="L74" i="30"/>
  <c r="M74" i="30"/>
  <c r="N74" i="30"/>
  <c r="O74" i="30"/>
  <c r="P74" i="30"/>
  <c r="Q74" i="30"/>
  <c r="R74" i="30"/>
  <c r="S74" i="30"/>
  <c r="T74" i="30"/>
  <c r="U74" i="30"/>
  <c r="B75" i="30"/>
  <c r="C75" i="30"/>
  <c r="D75" i="30"/>
  <c r="E75" i="30"/>
  <c r="F75" i="30"/>
  <c r="G75" i="30"/>
  <c r="H75" i="30"/>
  <c r="I75" i="30"/>
  <c r="J75" i="30"/>
  <c r="K75" i="30"/>
  <c r="L75" i="30"/>
  <c r="M75" i="30"/>
  <c r="N75" i="30"/>
  <c r="O75" i="30"/>
  <c r="P75" i="30"/>
  <c r="Q75" i="30"/>
  <c r="R75" i="30"/>
  <c r="S75" i="30"/>
  <c r="T75" i="30"/>
  <c r="U75" i="30"/>
  <c r="B76" i="30"/>
  <c r="C76" i="30"/>
  <c r="D76" i="30"/>
  <c r="E76" i="30"/>
  <c r="F76" i="30"/>
  <c r="G76" i="30"/>
  <c r="H76" i="30"/>
  <c r="I76" i="30"/>
  <c r="J76" i="30"/>
  <c r="K76" i="30"/>
  <c r="L76" i="30"/>
  <c r="M76" i="30"/>
  <c r="N76" i="30"/>
  <c r="O76" i="30"/>
  <c r="P76" i="30"/>
  <c r="Q76" i="30"/>
  <c r="R76" i="30"/>
  <c r="S76" i="30"/>
  <c r="T76" i="30"/>
  <c r="U76" i="30"/>
  <c r="B77" i="30"/>
  <c r="C77" i="30"/>
  <c r="D77" i="30"/>
  <c r="E77" i="30"/>
  <c r="F77" i="30"/>
  <c r="G77" i="30"/>
  <c r="H77" i="30"/>
  <c r="I77" i="30"/>
  <c r="J77" i="30"/>
  <c r="K77" i="30"/>
  <c r="L77" i="30"/>
  <c r="M77" i="30"/>
  <c r="N77" i="30"/>
  <c r="O77" i="30"/>
  <c r="P77" i="30"/>
  <c r="Q77" i="30"/>
  <c r="R77" i="30"/>
  <c r="S77" i="30"/>
  <c r="T77" i="30"/>
  <c r="U77" i="30"/>
  <c r="B78" i="30"/>
  <c r="C78" i="30"/>
  <c r="D78" i="30"/>
  <c r="E78" i="30"/>
  <c r="F78" i="30"/>
  <c r="G78" i="30"/>
  <c r="H78" i="30"/>
  <c r="I78" i="30"/>
  <c r="J78" i="30"/>
  <c r="K78" i="30"/>
  <c r="L78" i="30"/>
  <c r="M78" i="30"/>
  <c r="N78" i="30"/>
  <c r="O78" i="30"/>
  <c r="P78" i="30"/>
  <c r="Q78" i="30"/>
  <c r="R78" i="30"/>
  <c r="S78" i="30"/>
  <c r="T78" i="30"/>
  <c r="U78" i="30"/>
  <c r="B79" i="30"/>
  <c r="C79" i="30"/>
  <c r="D79" i="30"/>
  <c r="E79" i="30"/>
  <c r="F79" i="30"/>
  <c r="G79" i="30"/>
  <c r="H79" i="30"/>
  <c r="I79" i="30"/>
  <c r="J79" i="30"/>
  <c r="K79" i="30"/>
  <c r="L79" i="30"/>
  <c r="M79" i="30"/>
  <c r="N79" i="30"/>
  <c r="O79" i="30"/>
  <c r="P79" i="30"/>
  <c r="Q79" i="30"/>
  <c r="R79" i="30"/>
  <c r="S79" i="30"/>
  <c r="T79" i="30"/>
  <c r="U79" i="30"/>
  <c r="B80" i="30"/>
  <c r="C80" i="30"/>
  <c r="D80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B81" i="30"/>
  <c r="C81" i="30"/>
  <c r="D81" i="30"/>
  <c r="E81" i="30"/>
  <c r="F81" i="30"/>
  <c r="G81" i="30"/>
  <c r="H81" i="30"/>
  <c r="I81" i="30"/>
  <c r="J81" i="30"/>
  <c r="K81" i="30"/>
  <c r="L81" i="30"/>
  <c r="M81" i="30"/>
  <c r="N81" i="30"/>
  <c r="O81" i="30"/>
  <c r="P81" i="30"/>
  <c r="Q81" i="30"/>
  <c r="R81" i="30"/>
  <c r="S81" i="30"/>
  <c r="T81" i="30"/>
  <c r="U81" i="30"/>
  <c r="B82" i="30"/>
  <c r="C82" i="30"/>
  <c r="D82" i="30"/>
  <c r="E82" i="30"/>
  <c r="F82" i="30"/>
  <c r="G82" i="30"/>
  <c r="H82" i="30"/>
  <c r="I82" i="30"/>
  <c r="J82" i="30"/>
  <c r="K82" i="30"/>
  <c r="L82" i="30"/>
  <c r="M82" i="30"/>
  <c r="N82" i="30"/>
  <c r="O82" i="30"/>
  <c r="P82" i="30"/>
  <c r="Q82" i="30"/>
  <c r="R82" i="30"/>
  <c r="S82" i="30"/>
  <c r="U82" i="30"/>
  <c r="B83" i="30"/>
  <c r="C83" i="30"/>
  <c r="D83" i="30"/>
  <c r="E83" i="30"/>
  <c r="F83" i="30"/>
  <c r="G83" i="30"/>
  <c r="H83" i="30"/>
  <c r="I83" i="30"/>
  <c r="J83" i="30"/>
  <c r="K83" i="30"/>
  <c r="L83" i="30"/>
  <c r="M83" i="30"/>
  <c r="N83" i="30"/>
  <c r="O83" i="30"/>
  <c r="P83" i="30"/>
  <c r="Q83" i="30"/>
  <c r="R83" i="30"/>
  <c r="S83" i="30"/>
  <c r="T83" i="30"/>
  <c r="U83" i="30"/>
  <c r="B84" i="30"/>
  <c r="C84" i="30"/>
  <c r="D84" i="30"/>
  <c r="E84" i="30"/>
  <c r="F84" i="30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B85" i="30"/>
  <c r="C85" i="30"/>
  <c r="D85" i="30"/>
  <c r="E85" i="30"/>
  <c r="F85" i="30"/>
  <c r="G85" i="30"/>
  <c r="H85" i="30"/>
  <c r="I85" i="30"/>
  <c r="J85" i="30"/>
  <c r="K85" i="30"/>
  <c r="L85" i="30"/>
  <c r="M85" i="30"/>
  <c r="N85" i="30"/>
  <c r="O85" i="30"/>
  <c r="P85" i="30"/>
  <c r="Q85" i="30"/>
  <c r="R85" i="30"/>
  <c r="S85" i="30"/>
  <c r="T85" i="30"/>
  <c r="U85" i="30"/>
  <c r="B86" i="30"/>
  <c r="C86" i="30"/>
  <c r="D86" i="30"/>
  <c r="E86" i="30"/>
  <c r="F86" i="30"/>
  <c r="G86" i="30"/>
  <c r="H86" i="30"/>
  <c r="I86" i="30"/>
  <c r="J86" i="30"/>
  <c r="K86" i="30"/>
  <c r="L86" i="30"/>
  <c r="M86" i="30"/>
  <c r="N86" i="30"/>
  <c r="O86" i="30"/>
  <c r="P86" i="30"/>
  <c r="Q86" i="30"/>
  <c r="R86" i="30"/>
  <c r="S86" i="30"/>
  <c r="T86" i="30"/>
  <c r="U86" i="30"/>
  <c r="B87" i="30"/>
  <c r="C87" i="30"/>
  <c r="D87" i="30"/>
  <c r="E87" i="30"/>
  <c r="F87" i="30"/>
  <c r="G87" i="30"/>
  <c r="H87" i="30"/>
  <c r="I87" i="30"/>
  <c r="J87" i="30"/>
  <c r="K87" i="30"/>
  <c r="L87" i="30"/>
  <c r="M87" i="30"/>
  <c r="N87" i="30"/>
  <c r="O87" i="30"/>
  <c r="P87" i="30"/>
  <c r="Q87" i="30"/>
  <c r="R87" i="30"/>
  <c r="S87" i="30"/>
  <c r="T87" i="30"/>
  <c r="U87" i="30"/>
  <c r="B88" i="30"/>
  <c r="C88" i="30"/>
  <c r="D88" i="30"/>
  <c r="E88" i="30"/>
  <c r="F88" i="30"/>
  <c r="G88" i="30"/>
  <c r="H88" i="30"/>
  <c r="I88" i="30"/>
  <c r="J88" i="30"/>
  <c r="K88" i="30"/>
  <c r="L88" i="30"/>
  <c r="M88" i="30"/>
  <c r="N88" i="30"/>
  <c r="O88" i="30"/>
  <c r="P88" i="30"/>
  <c r="Q88" i="30"/>
  <c r="R88" i="30"/>
  <c r="S88" i="30"/>
  <c r="T88" i="30"/>
  <c r="U88" i="30"/>
  <c r="B89" i="30"/>
  <c r="C89" i="30"/>
  <c r="D89" i="30"/>
  <c r="E89" i="30"/>
  <c r="F89" i="30"/>
  <c r="G89" i="30"/>
  <c r="H89" i="30"/>
  <c r="I89" i="30"/>
  <c r="J89" i="30"/>
  <c r="K89" i="30"/>
  <c r="L89" i="30"/>
  <c r="M89" i="30"/>
  <c r="N89" i="30"/>
  <c r="O89" i="30"/>
  <c r="P89" i="30"/>
  <c r="Q89" i="30"/>
  <c r="R89" i="30"/>
  <c r="S89" i="30"/>
  <c r="T89" i="30"/>
  <c r="U89" i="30"/>
  <c r="B90" i="30"/>
  <c r="C90" i="30"/>
  <c r="D90" i="30"/>
  <c r="E90" i="30"/>
  <c r="F90" i="30"/>
  <c r="G90" i="30"/>
  <c r="H90" i="30"/>
  <c r="I90" i="30"/>
  <c r="J90" i="30"/>
  <c r="K90" i="30"/>
  <c r="L90" i="30"/>
  <c r="M90" i="30"/>
  <c r="N90" i="30"/>
  <c r="O90" i="30"/>
  <c r="P90" i="30"/>
  <c r="Q90" i="30"/>
  <c r="R90" i="30"/>
  <c r="S90" i="30"/>
  <c r="T90" i="30"/>
  <c r="U90" i="30"/>
  <c r="B91" i="30"/>
  <c r="C91" i="30"/>
  <c r="D91" i="30"/>
  <c r="E91" i="30"/>
  <c r="F91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S91" i="30"/>
  <c r="T91" i="30"/>
  <c r="U91" i="30"/>
  <c r="B92" i="30"/>
  <c r="C92" i="30"/>
  <c r="D92" i="30"/>
  <c r="E92" i="30"/>
  <c r="F92" i="30"/>
  <c r="G92" i="30"/>
  <c r="H92" i="30"/>
  <c r="I92" i="30"/>
  <c r="J92" i="30"/>
  <c r="K92" i="30"/>
  <c r="L92" i="30"/>
  <c r="M92" i="30"/>
  <c r="N92" i="30"/>
  <c r="O92" i="30"/>
  <c r="P92" i="30"/>
  <c r="Q92" i="30"/>
  <c r="R92" i="30"/>
  <c r="S92" i="30"/>
  <c r="T92" i="30"/>
  <c r="U92" i="30"/>
  <c r="B93" i="30"/>
  <c r="C93" i="30"/>
  <c r="D93" i="30"/>
  <c r="E93" i="30"/>
  <c r="F93" i="30"/>
  <c r="G93" i="30"/>
  <c r="H93" i="30"/>
  <c r="I93" i="30"/>
  <c r="J93" i="30"/>
  <c r="K93" i="30"/>
  <c r="L93" i="30"/>
  <c r="M93" i="30"/>
  <c r="N93" i="30"/>
  <c r="O93" i="30"/>
  <c r="P93" i="30"/>
  <c r="Q93" i="30"/>
  <c r="B94" i="30"/>
  <c r="C94" i="30"/>
  <c r="D94" i="30"/>
  <c r="E94" i="30"/>
  <c r="F94" i="30"/>
  <c r="G94" i="30"/>
  <c r="H94" i="30"/>
  <c r="I94" i="30"/>
  <c r="J94" i="30"/>
  <c r="K94" i="30"/>
  <c r="L94" i="30"/>
  <c r="M94" i="30"/>
  <c r="N94" i="30"/>
  <c r="O94" i="30"/>
  <c r="P94" i="30"/>
  <c r="Q94" i="30"/>
  <c r="R94" i="30"/>
  <c r="S94" i="30"/>
  <c r="T94" i="30"/>
  <c r="U94" i="30"/>
  <c r="B95" i="30"/>
  <c r="C95" i="30"/>
  <c r="D95" i="30"/>
  <c r="E95" i="30"/>
  <c r="F95" i="30"/>
  <c r="G95" i="30"/>
  <c r="H95" i="30"/>
  <c r="I95" i="30"/>
  <c r="J95" i="30"/>
  <c r="K95" i="30"/>
  <c r="L95" i="30"/>
  <c r="M95" i="30"/>
  <c r="N95" i="30"/>
  <c r="O95" i="30"/>
  <c r="P95" i="30"/>
  <c r="Q95" i="30"/>
  <c r="R95" i="30"/>
  <c r="S95" i="30"/>
  <c r="T95" i="30"/>
  <c r="U95" i="30"/>
  <c r="B96" i="30"/>
  <c r="C96" i="30"/>
  <c r="D96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B97" i="30"/>
  <c r="C97" i="30"/>
  <c r="D97" i="30"/>
  <c r="E97" i="30"/>
  <c r="F97" i="30"/>
  <c r="G97" i="30"/>
  <c r="H97" i="30"/>
  <c r="I97" i="30"/>
  <c r="J97" i="30"/>
  <c r="K97" i="30"/>
  <c r="L97" i="30"/>
  <c r="M97" i="30"/>
  <c r="N97" i="30"/>
  <c r="O97" i="30"/>
  <c r="P97" i="30"/>
  <c r="Q97" i="30"/>
  <c r="R97" i="30"/>
  <c r="S97" i="30"/>
  <c r="T97" i="30"/>
  <c r="U97" i="30"/>
  <c r="B98" i="30"/>
  <c r="C98" i="30"/>
  <c r="D98" i="30"/>
  <c r="E98" i="30"/>
  <c r="F98" i="30"/>
  <c r="G98" i="30"/>
  <c r="H98" i="30"/>
  <c r="I98" i="30"/>
  <c r="J98" i="30"/>
  <c r="K98" i="30"/>
  <c r="L98" i="30"/>
  <c r="M98" i="30"/>
  <c r="N98" i="30"/>
  <c r="O98" i="30"/>
  <c r="P98" i="30"/>
  <c r="Q98" i="30"/>
  <c r="R98" i="30"/>
  <c r="S98" i="30"/>
  <c r="T98" i="30"/>
  <c r="U98" i="30"/>
  <c r="B99" i="30"/>
  <c r="C99" i="30"/>
  <c r="D99" i="30"/>
  <c r="E99" i="30"/>
  <c r="F99" i="30"/>
  <c r="G99" i="30"/>
  <c r="H99" i="30"/>
  <c r="I99" i="30"/>
  <c r="J99" i="30"/>
  <c r="K99" i="30"/>
  <c r="L99" i="30"/>
  <c r="M99" i="30"/>
  <c r="N99" i="30"/>
  <c r="O99" i="30"/>
  <c r="P99" i="30"/>
  <c r="Q99" i="30"/>
  <c r="R99" i="30"/>
  <c r="S99" i="30"/>
  <c r="T99" i="30"/>
  <c r="U99" i="30"/>
  <c r="B100" i="30"/>
  <c r="C100" i="30"/>
  <c r="D100" i="30"/>
  <c r="E100" i="30"/>
  <c r="F100" i="30"/>
  <c r="G100" i="30"/>
  <c r="H100" i="30"/>
  <c r="I100" i="30"/>
  <c r="J100" i="30"/>
  <c r="K100" i="30"/>
  <c r="L100" i="30"/>
  <c r="M100" i="30"/>
  <c r="N100" i="30"/>
  <c r="O100" i="30"/>
  <c r="P100" i="30"/>
  <c r="Q100" i="30"/>
  <c r="R100" i="30"/>
  <c r="S100" i="30"/>
  <c r="T100" i="30"/>
  <c r="U100" i="30"/>
  <c r="B101" i="30"/>
  <c r="C101" i="30"/>
  <c r="D101" i="30"/>
  <c r="E101" i="30"/>
  <c r="F101" i="30"/>
  <c r="G101" i="30"/>
  <c r="H101" i="30"/>
  <c r="I101" i="30"/>
  <c r="J101" i="30"/>
  <c r="K101" i="30"/>
  <c r="L101" i="30"/>
  <c r="M101" i="30"/>
  <c r="N101" i="30"/>
  <c r="O101" i="30"/>
  <c r="P101" i="30"/>
  <c r="Q101" i="30"/>
  <c r="R101" i="30"/>
  <c r="S101" i="30"/>
  <c r="T101" i="30"/>
  <c r="U101" i="30"/>
  <c r="B102" i="30"/>
  <c r="C102" i="30"/>
  <c r="D102" i="30"/>
  <c r="E102" i="30"/>
  <c r="F102" i="30"/>
  <c r="G102" i="30"/>
  <c r="H102" i="30"/>
  <c r="I102" i="30"/>
  <c r="J102" i="30"/>
  <c r="K102" i="30"/>
  <c r="L102" i="30"/>
  <c r="M102" i="30"/>
  <c r="N102" i="30"/>
  <c r="O102" i="30"/>
  <c r="P102" i="30"/>
  <c r="Q102" i="30"/>
  <c r="R102" i="30"/>
  <c r="S102" i="30"/>
  <c r="T102" i="30"/>
  <c r="U102" i="30"/>
  <c r="B103" i="30"/>
  <c r="C103" i="30"/>
  <c r="D103" i="30"/>
  <c r="E103" i="30"/>
  <c r="F103" i="30"/>
  <c r="G103" i="30"/>
  <c r="H103" i="30"/>
  <c r="I103" i="30"/>
  <c r="J103" i="30"/>
  <c r="K103" i="30"/>
  <c r="L103" i="30"/>
  <c r="M103" i="30"/>
  <c r="N103" i="30"/>
  <c r="O103" i="30"/>
  <c r="P103" i="30"/>
  <c r="Q103" i="30"/>
  <c r="R103" i="30"/>
  <c r="S103" i="30"/>
  <c r="T103" i="30"/>
  <c r="U103" i="30"/>
  <c r="B104" i="30"/>
  <c r="C104" i="30"/>
  <c r="D104" i="30"/>
  <c r="E104" i="30"/>
  <c r="F104" i="30"/>
  <c r="G104" i="30"/>
  <c r="H104" i="30"/>
  <c r="I104" i="30"/>
  <c r="J104" i="30"/>
  <c r="K104" i="30"/>
  <c r="L104" i="30"/>
  <c r="M104" i="30"/>
  <c r="N104" i="30"/>
  <c r="O104" i="30"/>
  <c r="P104" i="30"/>
  <c r="Q104" i="30"/>
  <c r="R104" i="30"/>
  <c r="S104" i="30"/>
  <c r="T104" i="30"/>
  <c r="U104" i="30"/>
  <c r="B105" i="30"/>
  <c r="C105" i="30"/>
  <c r="D105" i="30"/>
  <c r="E105" i="30"/>
  <c r="F105" i="30"/>
  <c r="G105" i="30"/>
  <c r="H105" i="30"/>
  <c r="I105" i="30"/>
  <c r="J105" i="30"/>
  <c r="K105" i="30"/>
  <c r="L105" i="30"/>
  <c r="M105" i="30"/>
  <c r="N105" i="30"/>
  <c r="O105" i="30"/>
  <c r="P105" i="30"/>
  <c r="Q105" i="30"/>
  <c r="R105" i="30"/>
  <c r="S105" i="30"/>
  <c r="T105" i="30"/>
  <c r="U105" i="30"/>
  <c r="B106" i="30"/>
  <c r="C106" i="30"/>
  <c r="D106" i="30"/>
  <c r="E106" i="30"/>
  <c r="F106" i="30"/>
  <c r="G106" i="30"/>
  <c r="H106" i="30"/>
  <c r="I106" i="30"/>
  <c r="J106" i="30"/>
  <c r="K106" i="30"/>
  <c r="L106" i="30"/>
  <c r="M106" i="30"/>
  <c r="N106" i="30"/>
  <c r="O106" i="30"/>
  <c r="P106" i="30"/>
  <c r="Q106" i="30"/>
  <c r="B3" i="29"/>
  <c r="C3" i="29"/>
  <c r="D3" i="29"/>
  <c r="E3" i="29"/>
  <c r="F3" i="29"/>
  <c r="G3" i="29"/>
  <c r="H3" i="29"/>
  <c r="I3" i="29"/>
  <c r="J3" i="29"/>
  <c r="K3" i="29"/>
  <c r="L3" i="29"/>
  <c r="M3" i="29"/>
  <c r="N3" i="29"/>
  <c r="O3" i="29"/>
  <c r="P3" i="29"/>
  <c r="Q3" i="29"/>
  <c r="R3" i="29"/>
  <c r="S3" i="29"/>
  <c r="T3" i="29"/>
  <c r="U3" i="29"/>
  <c r="B4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B5" i="29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B6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Q6" i="29"/>
  <c r="R6" i="29"/>
  <c r="S6" i="29"/>
  <c r="T6" i="29"/>
  <c r="U6" i="29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B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B9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Q9" i="29"/>
  <c r="R9" i="29"/>
  <c r="S9" i="29"/>
  <c r="T9" i="29"/>
  <c r="U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Q11" i="29"/>
  <c r="R11" i="29"/>
  <c r="S11" i="29"/>
  <c r="T11" i="29"/>
  <c r="U11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Q12" i="29"/>
  <c r="R12" i="29"/>
  <c r="S12" i="29"/>
  <c r="T12" i="29"/>
  <c r="U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S15" i="29"/>
  <c r="T15" i="29"/>
  <c r="U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S16" i="29"/>
  <c r="T16" i="29"/>
  <c r="U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S17" i="29"/>
  <c r="T17" i="29"/>
  <c r="U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T20" i="29"/>
  <c r="U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S37" i="29"/>
  <c r="T37" i="29"/>
  <c r="U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T38" i="29"/>
  <c r="U38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T62" i="29"/>
  <c r="U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S65" i="29"/>
  <c r="T65" i="29"/>
  <c r="U65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B82" i="29"/>
  <c r="C82" i="29"/>
  <c r="D82" i="29"/>
  <c r="E82" i="29"/>
  <c r="F82" i="29"/>
  <c r="G82" i="29"/>
  <c r="H82" i="29"/>
  <c r="I82" i="29"/>
  <c r="J82" i="29"/>
  <c r="K82" i="29"/>
  <c r="L82" i="29"/>
  <c r="N82" i="29"/>
  <c r="O82" i="29"/>
  <c r="P82" i="29"/>
  <c r="Q82" i="29"/>
  <c r="R82" i="29"/>
  <c r="S82" i="29"/>
  <c r="T82" i="29"/>
  <c r="U82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S90" i="29"/>
  <c r="T90" i="29"/>
  <c r="U90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S91" i="29"/>
  <c r="T91" i="29"/>
  <c r="U91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S92" i="29"/>
  <c r="T92" i="29"/>
  <c r="U92" i="29"/>
  <c r="B93" i="29"/>
  <c r="C93" i="29"/>
  <c r="D93" i="29"/>
  <c r="E93" i="29"/>
  <c r="F93" i="29"/>
  <c r="G93" i="29"/>
  <c r="H93" i="29"/>
  <c r="I93" i="29"/>
  <c r="J93" i="29"/>
  <c r="K93" i="29"/>
  <c r="L93" i="29"/>
  <c r="N93" i="29"/>
  <c r="O93" i="29"/>
  <c r="P93" i="29"/>
  <c r="Q93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S94" i="29"/>
  <c r="T94" i="29"/>
  <c r="U94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S95" i="29"/>
  <c r="T95" i="29"/>
  <c r="U95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S97" i="29"/>
  <c r="T97" i="29"/>
  <c r="U97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T98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S99" i="29"/>
  <c r="T99" i="29"/>
  <c r="U99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Q100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S101" i="29"/>
  <c r="T101" i="29"/>
  <c r="U101" i="29"/>
  <c r="B102" i="29"/>
  <c r="C102" i="29"/>
  <c r="D102" i="29"/>
  <c r="E102" i="29"/>
  <c r="F102" i="29"/>
  <c r="G102" i="29"/>
  <c r="H102" i="29"/>
  <c r="I102" i="29"/>
  <c r="J102" i="29"/>
  <c r="K102" i="29"/>
  <c r="L102" i="29"/>
  <c r="N102" i="29"/>
  <c r="O102" i="29"/>
  <c r="P102" i="29"/>
  <c r="Q102" i="29"/>
  <c r="R102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S103" i="29"/>
  <c r="T103" i="29"/>
  <c r="U103" i="29"/>
  <c r="B104" i="29"/>
  <c r="C104" i="29"/>
  <c r="D104" i="29"/>
  <c r="E104" i="29"/>
  <c r="F104" i="29"/>
  <c r="G104" i="29"/>
  <c r="H104" i="29"/>
  <c r="I104" i="29"/>
  <c r="J104" i="29"/>
  <c r="K104" i="29"/>
  <c r="L104" i="29"/>
  <c r="N104" i="29"/>
  <c r="O104" i="29"/>
  <c r="P104" i="29"/>
  <c r="Q104" i="29"/>
  <c r="B105" i="29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Q105" i="29"/>
  <c r="R105" i="29"/>
  <c r="S105" i="29"/>
  <c r="T105" i="29"/>
  <c r="U105" i="29"/>
  <c r="B106" i="29"/>
  <c r="C106" i="29"/>
  <c r="D106" i="29"/>
  <c r="E106" i="29"/>
  <c r="F106" i="29"/>
  <c r="G106" i="29"/>
  <c r="H106" i="29"/>
  <c r="I106" i="29"/>
  <c r="J106" i="29"/>
  <c r="K106" i="29"/>
  <c r="L106" i="29"/>
  <c r="N106" i="29"/>
  <c r="O106" i="29"/>
  <c r="P106" i="29"/>
  <c r="Q106" i="29"/>
  <c r="B3" i="28"/>
  <c r="C3" i="28"/>
  <c r="D3" i="28"/>
  <c r="E3" i="28"/>
  <c r="F3" i="28"/>
  <c r="G3" i="28"/>
  <c r="H3" i="28"/>
  <c r="I3" i="28"/>
  <c r="J3" i="28"/>
  <c r="K3" i="28"/>
  <c r="L3" i="28"/>
  <c r="M3" i="28"/>
  <c r="N3" i="28"/>
  <c r="O3" i="28"/>
  <c r="P3" i="28"/>
  <c r="Q3" i="28"/>
  <c r="R3" i="28"/>
  <c r="S3" i="28"/>
  <c r="T3" i="28"/>
  <c r="U3" i="28"/>
  <c r="B4" i="28"/>
  <c r="C4" i="28"/>
  <c r="D4" i="28"/>
  <c r="E4" i="28"/>
  <c r="F4" i="28"/>
  <c r="G4" i="28"/>
  <c r="H4" i="28"/>
  <c r="I4" i="28"/>
  <c r="J4" i="28"/>
  <c r="K4" i="28"/>
  <c r="L4" i="28"/>
  <c r="M4" i="28"/>
  <c r="N4" i="28"/>
  <c r="O4" i="28"/>
  <c r="P4" i="28"/>
  <c r="Q4" i="28"/>
  <c r="R4" i="28"/>
  <c r="S4" i="28"/>
  <c r="T4" i="28"/>
  <c r="U4" i="28"/>
  <c r="B5" i="28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B6" i="28"/>
  <c r="C6" i="28"/>
  <c r="D6" i="28"/>
  <c r="E6" i="28"/>
  <c r="F6" i="28"/>
  <c r="G6" i="28"/>
  <c r="H6" i="28"/>
  <c r="I6" i="28"/>
  <c r="J6" i="28"/>
  <c r="K6" i="28"/>
  <c r="L6" i="28"/>
  <c r="M6" i="28"/>
  <c r="N6" i="28"/>
  <c r="O6" i="28"/>
  <c r="P6" i="28"/>
  <c r="Q6" i="28"/>
  <c r="R6" i="28"/>
  <c r="S6" i="28"/>
  <c r="T6" i="28"/>
  <c r="U6" i="28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B8" i="28"/>
  <c r="C8" i="28"/>
  <c r="D8" i="28"/>
  <c r="E8" i="28"/>
  <c r="F8" i="28"/>
  <c r="G8" i="28"/>
  <c r="H8" i="28"/>
  <c r="I8" i="28"/>
  <c r="J8" i="28"/>
  <c r="K8" i="28"/>
  <c r="L8" i="28"/>
  <c r="M8" i="28"/>
  <c r="N8" i="28"/>
  <c r="O8" i="28"/>
  <c r="P8" i="28"/>
  <c r="Q8" i="28"/>
  <c r="R8" i="28"/>
  <c r="S8" i="28"/>
  <c r="T8" i="28"/>
  <c r="U8" i="28"/>
  <c r="B9" i="28"/>
  <c r="C9" i="28"/>
  <c r="D9" i="28"/>
  <c r="E9" i="28"/>
  <c r="F9" i="28"/>
  <c r="G9" i="28"/>
  <c r="H9" i="28"/>
  <c r="I9" i="28"/>
  <c r="J9" i="28"/>
  <c r="K9" i="28"/>
  <c r="L9" i="28"/>
  <c r="M9" i="28"/>
  <c r="N9" i="28"/>
  <c r="O9" i="28"/>
  <c r="P9" i="28"/>
  <c r="Q9" i="28"/>
  <c r="R9" i="28"/>
  <c r="S9" i="28"/>
  <c r="T9" i="28"/>
  <c r="U9" i="28"/>
  <c r="B10" i="28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B11" i="28"/>
  <c r="C11" i="28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T11" i="28"/>
  <c r="U11" i="28"/>
  <c r="B12" i="28"/>
  <c r="C12" i="28"/>
  <c r="D12" i="28"/>
  <c r="E12" i="28"/>
  <c r="F12" i="28"/>
  <c r="G12" i="28"/>
  <c r="H12" i="28"/>
  <c r="I12" i="28"/>
  <c r="J12" i="28"/>
  <c r="K12" i="28"/>
  <c r="L12" i="28"/>
  <c r="M12" i="28"/>
  <c r="N12" i="28"/>
  <c r="O12" i="28"/>
  <c r="P12" i="28"/>
  <c r="Q12" i="28"/>
  <c r="R12" i="28"/>
  <c r="S12" i="28"/>
  <c r="T12" i="28"/>
  <c r="U12" i="28"/>
  <c r="B13" i="28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B14" i="28"/>
  <c r="C14" i="28"/>
  <c r="D14" i="28"/>
  <c r="E14" i="28"/>
  <c r="F14" i="28"/>
  <c r="G14" i="28"/>
  <c r="H14" i="28"/>
  <c r="I14" i="28"/>
  <c r="J14" i="28"/>
  <c r="K14" i="28"/>
  <c r="L14" i="28"/>
  <c r="M14" i="28"/>
  <c r="N14" i="28"/>
  <c r="O14" i="28"/>
  <c r="P14" i="28"/>
  <c r="Q14" i="28"/>
  <c r="R14" i="28"/>
  <c r="S14" i="28"/>
  <c r="T14" i="28"/>
  <c r="U14" i="28"/>
  <c r="B15" i="28"/>
  <c r="C15" i="28"/>
  <c r="D15" i="28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B16" i="28"/>
  <c r="C16" i="28"/>
  <c r="D16" i="28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Q17" i="28"/>
  <c r="R17" i="28"/>
  <c r="S17" i="28"/>
  <c r="T17" i="28"/>
  <c r="U17" i="28"/>
  <c r="B18" i="28"/>
  <c r="C18" i="28"/>
  <c r="D18" i="28"/>
  <c r="E18" i="28"/>
  <c r="F18" i="28"/>
  <c r="G18" i="28"/>
  <c r="H18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B19" i="28"/>
  <c r="C19" i="28"/>
  <c r="D19" i="28"/>
  <c r="E19" i="28"/>
  <c r="F19" i="28"/>
  <c r="G19" i="28"/>
  <c r="H19" i="28"/>
  <c r="I19" i="28"/>
  <c r="J19" i="28"/>
  <c r="K19" i="28"/>
  <c r="L19" i="28"/>
  <c r="M19" i="28"/>
  <c r="N19" i="28"/>
  <c r="O19" i="28"/>
  <c r="P19" i="28"/>
  <c r="Q19" i="28"/>
  <c r="R19" i="28"/>
  <c r="S19" i="28"/>
  <c r="T19" i="28"/>
  <c r="U19" i="28"/>
  <c r="B20" i="28"/>
  <c r="C20" i="28"/>
  <c r="D20" i="28"/>
  <c r="E20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R20" i="28"/>
  <c r="S20" i="28"/>
  <c r="B21" i="28"/>
  <c r="C21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B22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B23" i="28"/>
  <c r="C23" i="28"/>
  <c r="D23" i="28"/>
  <c r="E23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B24" i="28"/>
  <c r="C24" i="28"/>
  <c r="D24" i="28"/>
  <c r="E24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B25" i="28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B26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B27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B28" i="28"/>
  <c r="C28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B29" i="28"/>
  <c r="C29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B30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B32" i="28"/>
  <c r="C32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B33" i="28"/>
  <c r="C33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B34" i="28"/>
  <c r="C34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B35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B36" i="28"/>
  <c r="C36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B37" i="28"/>
  <c r="C37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B38" i="28"/>
  <c r="C38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B51" i="28"/>
  <c r="C51" i="28"/>
  <c r="D51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B52" i="28"/>
  <c r="C52" i="28"/>
  <c r="D52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B53" i="28"/>
  <c r="C53" i="28"/>
  <c r="D53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B54" i="28"/>
  <c r="C54" i="28"/>
  <c r="D54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B55" i="28"/>
  <c r="C55" i="28"/>
  <c r="D55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B56" i="28"/>
  <c r="C56" i="28"/>
  <c r="D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B57" i="28"/>
  <c r="C57" i="28"/>
  <c r="D57" i="28"/>
  <c r="E57" i="28"/>
  <c r="F57" i="28"/>
  <c r="G57" i="28"/>
  <c r="H57" i="28"/>
  <c r="I57" i="28"/>
  <c r="J57" i="28"/>
  <c r="K57" i="28"/>
  <c r="L57" i="28"/>
  <c r="M57" i="28"/>
  <c r="N57" i="28"/>
  <c r="O57" i="28"/>
  <c r="P57" i="28"/>
  <c r="Q57" i="28"/>
  <c r="R57" i="28"/>
  <c r="S57" i="28"/>
  <c r="T57" i="28"/>
  <c r="U57" i="28"/>
  <c r="B58" i="28"/>
  <c r="C58" i="28"/>
  <c r="D58" i="28"/>
  <c r="E58" i="28"/>
  <c r="F58" i="28"/>
  <c r="G58" i="28"/>
  <c r="H58" i="28"/>
  <c r="I58" i="28"/>
  <c r="J58" i="28"/>
  <c r="K58" i="28"/>
  <c r="L58" i="28"/>
  <c r="M58" i="28"/>
  <c r="N58" i="28"/>
  <c r="O58" i="28"/>
  <c r="P58" i="28"/>
  <c r="Q58" i="28"/>
  <c r="R58" i="28"/>
  <c r="S58" i="28"/>
  <c r="T58" i="28"/>
  <c r="U58" i="28"/>
  <c r="B59" i="28"/>
  <c r="C59" i="28"/>
  <c r="D59" i="28"/>
  <c r="E59" i="28"/>
  <c r="F59" i="28"/>
  <c r="G59" i="28"/>
  <c r="H59" i="28"/>
  <c r="I59" i="28"/>
  <c r="J59" i="28"/>
  <c r="K59" i="28"/>
  <c r="L59" i="28"/>
  <c r="M59" i="28"/>
  <c r="N59" i="28"/>
  <c r="O59" i="28"/>
  <c r="P59" i="28"/>
  <c r="Q59" i="28"/>
  <c r="R59" i="28"/>
  <c r="S59" i="28"/>
  <c r="T59" i="28"/>
  <c r="U59" i="28"/>
  <c r="B60" i="28"/>
  <c r="C60" i="28"/>
  <c r="D60" i="28"/>
  <c r="E60" i="28"/>
  <c r="F60" i="28"/>
  <c r="G60" i="28"/>
  <c r="H60" i="28"/>
  <c r="I60" i="28"/>
  <c r="J60" i="28"/>
  <c r="K60" i="28"/>
  <c r="L60" i="28"/>
  <c r="M60" i="28"/>
  <c r="N60" i="28"/>
  <c r="O60" i="28"/>
  <c r="P60" i="28"/>
  <c r="Q60" i="28"/>
  <c r="R60" i="28"/>
  <c r="S60" i="28"/>
  <c r="T60" i="28"/>
  <c r="U60" i="28"/>
  <c r="B61" i="28"/>
  <c r="C61" i="28"/>
  <c r="D61" i="28"/>
  <c r="E61" i="28"/>
  <c r="F61" i="28"/>
  <c r="G61" i="28"/>
  <c r="H61" i="28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B62" i="28"/>
  <c r="C62" i="28"/>
  <c r="D62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B63" i="28"/>
  <c r="C63" i="28"/>
  <c r="D63" i="28"/>
  <c r="E63" i="28"/>
  <c r="F63" i="28"/>
  <c r="G63" i="28"/>
  <c r="H63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B64" i="28"/>
  <c r="C64" i="28"/>
  <c r="D64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B65" i="28"/>
  <c r="C65" i="28"/>
  <c r="D65" i="28"/>
  <c r="E65" i="28"/>
  <c r="F65" i="28"/>
  <c r="G65" i="28"/>
  <c r="H65" i="28"/>
  <c r="I65" i="28"/>
  <c r="J65" i="28"/>
  <c r="K65" i="28"/>
  <c r="L65" i="28"/>
  <c r="M65" i="28"/>
  <c r="N65" i="28"/>
  <c r="O65" i="28"/>
  <c r="P65" i="28"/>
  <c r="Q65" i="28"/>
  <c r="R65" i="28"/>
  <c r="S65" i="28"/>
  <c r="T65" i="28"/>
  <c r="U65" i="28"/>
  <c r="B66" i="28"/>
  <c r="C66" i="28"/>
  <c r="D66" i="28"/>
  <c r="E66" i="28"/>
  <c r="F66" i="28"/>
  <c r="G66" i="28"/>
  <c r="H66" i="28"/>
  <c r="I66" i="28"/>
  <c r="J66" i="28"/>
  <c r="K66" i="28"/>
  <c r="L66" i="28"/>
  <c r="M66" i="28"/>
  <c r="N66" i="28"/>
  <c r="O66" i="28"/>
  <c r="P66" i="28"/>
  <c r="Q66" i="28"/>
  <c r="R66" i="28"/>
  <c r="S66" i="28"/>
  <c r="T66" i="28"/>
  <c r="U66" i="28"/>
  <c r="B67" i="28"/>
  <c r="C67" i="28"/>
  <c r="D67" i="28"/>
  <c r="E67" i="28"/>
  <c r="F67" i="28"/>
  <c r="G67" i="28"/>
  <c r="H67" i="28"/>
  <c r="I67" i="28"/>
  <c r="J67" i="28"/>
  <c r="K67" i="28"/>
  <c r="L67" i="28"/>
  <c r="M67" i="28"/>
  <c r="N67" i="28"/>
  <c r="O67" i="28"/>
  <c r="P67" i="28"/>
  <c r="Q67" i="28"/>
  <c r="R67" i="28"/>
  <c r="S67" i="28"/>
  <c r="T67" i="28"/>
  <c r="U67" i="28"/>
  <c r="B68" i="28"/>
  <c r="C68" i="28"/>
  <c r="D68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R68" i="28"/>
  <c r="S68" i="28"/>
  <c r="T68" i="28"/>
  <c r="U68" i="28"/>
  <c r="B69" i="28"/>
  <c r="C69" i="28"/>
  <c r="D69" i="28"/>
  <c r="E69" i="28"/>
  <c r="F69" i="28"/>
  <c r="G69" i="28"/>
  <c r="H69" i="28"/>
  <c r="I69" i="28"/>
  <c r="J69" i="28"/>
  <c r="K69" i="28"/>
  <c r="L69" i="28"/>
  <c r="M69" i="28"/>
  <c r="N69" i="28"/>
  <c r="O69" i="28"/>
  <c r="P69" i="28"/>
  <c r="Q69" i="28"/>
  <c r="R69" i="28"/>
  <c r="S69" i="28"/>
  <c r="T69" i="28"/>
  <c r="U69" i="28"/>
  <c r="B70" i="28"/>
  <c r="C70" i="28"/>
  <c r="D70" i="28"/>
  <c r="E70" i="28"/>
  <c r="F70" i="28"/>
  <c r="G70" i="28"/>
  <c r="H70" i="28"/>
  <c r="I70" i="28"/>
  <c r="J70" i="28"/>
  <c r="K70" i="28"/>
  <c r="L70" i="28"/>
  <c r="M70" i="28"/>
  <c r="N70" i="28"/>
  <c r="O70" i="28"/>
  <c r="P70" i="28"/>
  <c r="Q70" i="28"/>
  <c r="R70" i="28"/>
  <c r="S70" i="28"/>
  <c r="T70" i="28"/>
  <c r="U70" i="28"/>
  <c r="B71" i="28"/>
  <c r="C71" i="28"/>
  <c r="D71" i="28"/>
  <c r="E71" i="28"/>
  <c r="F71" i="28"/>
  <c r="G71" i="28"/>
  <c r="H71" i="28"/>
  <c r="I71" i="28"/>
  <c r="J71" i="28"/>
  <c r="K71" i="28"/>
  <c r="L71" i="28"/>
  <c r="M71" i="28"/>
  <c r="N71" i="28"/>
  <c r="O71" i="28"/>
  <c r="P71" i="28"/>
  <c r="Q71" i="28"/>
  <c r="R71" i="28"/>
  <c r="S71" i="28"/>
  <c r="T71" i="28"/>
  <c r="U71" i="28"/>
  <c r="B72" i="28"/>
  <c r="C72" i="28"/>
  <c r="D72" i="28"/>
  <c r="E72" i="28"/>
  <c r="F72" i="28"/>
  <c r="G72" i="28"/>
  <c r="H72" i="28"/>
  <c r="I72" i="28"/>
  <c r="J72" i="28"/>
  <c r="K72" i="28"/>
  <c r="L72" i="28"/>
  <c r="M72" i="28"/>
  <c r="N72" i="28"/>
  <c r="O72" i="28"/>
  <c r="P72" i="28"/>
  <c r="Q72" i="28"/>
  <c r="R72" i="28"/>
  <c r="S72" i="28"/>
  <c r="T72" i="28"/>
  <c r="U72" i="28"/>
  <c r="B73" i="28"/>
  <c r="C73" i="28"/>
  <c r="D73" i="28"/>
  <c r="E73" i="28"/>
  <c r="F73" i="28"/>
  <c r="G73" i="28"/>
  <c r="H73" i="28"/>
  <c r="I73" i="28"/>
  <c r="J73" i="28"/>
  <c r="K73" i="28"/>
  <c r="L73" i="28"/>
  <c r="M73" i="28"/>
  <c r="N73" i="28"/>
  <c r="O73" i="28"/>
  <c r="P73" i="28"/>
  <c r="Q73" i="28"/>
  <c r="R73" i="28"/>
  <c r="S73" i="28"/>
  <c r="T73" i="28"/>
  <c r="U73" i="28"/>
  <c r="B74" i="28"/>
  <c r="C74" i="28"/>
  <c r="D74" i="28"/>
  <c r="E74" i="28"/>
  <c r="F74" i="28"/>
  <c r="G74" i="28"/>
  <c r="H74" i="28"/>
  <c r="I74" i="28"/>
  <c r="J74" i="28"/>
  <c r="K74" i="28"/>
  <c r="L74" i="28"/>
  <c r="M74" i="28"/>
  <c r="N74" i="28"/>
  <c r="O74" i="28"/>
  <c r="P74" i="28"/>
  <c r="Q74" i="28"/>
  <c r="R74" i="28"/>
  <c r="S74" i="28"/>
  <c r="T74" i="28"/>
  <c r="U74" i="28"/>
  <c r="B75" i="28"/>
  <c r="C75" i="28"/>
  <c r="D75" i="28"/>
  <c r="E75" i="28"/>
  <c r="F75" i="28"/>
  <c r="G75" i="28"/>
  <c r="H75" i="28"/>
  <c r="I75" i="28"/>
  <c r="J75" i="28"/>
  <c r="K75" i="28"/>
  <c r="L75" i="28"/>
  <c r="M75" i="28"/>
  <c r="N75" i="28"/>
  <c r="O75" i="28"/>
  <c r="P75" i="28"/>
  <c r="Q75" i="28"/>
  <c r="R75" i="28"/>
  <c r="S75" i="28"/>
  <c r="T75" i="28"/>
  <c r="U75" i="28"/>
  <c r="B76" i="28"/>
  <c r="C76" i="28"/>
  <c r="D76" i="28"/>
  <c r="E76" i="28"/>
  <c r="F76" i="28"/>
  <c r="G76" i="28"/>
  <c r="H76" i="28"/>
  <c r="I76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B77" i="28"/>
  <c r="C77" i="28"/>
  <c r="D77" i="28"/>
  <c r="E77" i="28"/>
  <c r="F77" i="28"/>
  <c r="G77" i="28"/>
  <c r="H77" i="28"/>
  <c r="I77" i="28"/>
  <c r="J77" i="28"/>
  <c r="K77" i="28"/>
  <c r="L77" i="28"/>
  <c r="M77" i="28"/>
  <c r="N77" i="28"/>
  <c r="O77" i="28"/>
  <c r="P77" i="28"/>
  <c r="Q77" i="28"/>
  <c r="R77" i="28"/>
  <c r="S77" i="28"/>
  <c r="T77" i="28"/>
  <c r="U77" i="28"/>
  <c r="B78" i="28"/>
  <c r="C78" i="28"/>
  <c r="D78" i="28"/>
  <c r="E78" i="28"/>
  <c r="F78" i="28"/>
  <c r="G78" i="28"/>
  <c r="H78" i="28"/>
  <c r="I78" i="28"/>
  <c r="J78" i="28"/>
  <c r="K78" i="28"/>
  <c r="L78" i="28"/>
  <c r="M78" i="28"/>
  <c r="N78" i="28"/>
  <c r="O78" i="28"/>
  <c r="P78" i="28"/>
  <c r="Q78" i="28"/>
  <c r="R78" i="28"/>
  <c r="S78" i="28"/>
  <c r="T78" i="28"/>
  <c r="U78" i="28"/>
  <c r="B79" i="28"/>
  <c r="C79" i="28"/>
  <c r="D79" i="28"/>
  <c r="E79" i="28"/>
  <c r="F79" i="28"/>
  <c r="G79" i="28"/>
  <c r="H79" i="28"/>
  <c r="I79" i="28"/>
  <c r="J79" i="28"/>
  <c r="K79" i="28"/>
  <c r="L79" i="28"/>
  <c r="M79" i="28"/>
  <c r="N79" i="28"/>
  <c r="O79" i="28"/>
  <c r="P79" i="28"/>
  <c r="Q79" i="28"/>
  <c r="R79" i="28"/>
  <c r="S79" i="28"/>
  <c r="T79" i="28"/>
  <c r="U79" i="28"/>
  <c r="B80" i="28"/>
  <c r="C80" i="28"/>
  <c r="D80" i="28"/>
  <c r="E80" i="28"/>
  <c r="F80" i="28"/>
  <c r="G80" i="28"/>
  <c r="H80" i="28"/>
  <c r="I80" i="28"/>
  <c r="J80" i="28"/>
  <c r="K80" i="28"/>
  <c r="L80" i="28"/>
  <c r="M80" i="28"/>
  <c r="N80" i="28"/>
  <c r="O80" i="28"/>
  <c r="P80" i="28"/>
  <c r="Q80" i="28"/>
  <c r="R80" i="28"/>
  <c r="S80" i="28"/>
  <c r="T80" i="28"/>
  <c r="U80" i="28"/>
  <c r="B81" i="28"/>
  <c r="C81" i="28"/>
  <c r="D81" i="28"/>
  <c r="E81" i="28"/>
  <c r="F81" i="28"/>
  <c r="G81" i="28"/>
  <c r="H81" i="28"/>
  <c r="I81" i="28"/>
  <c r="J81" i="28"/>
  <c r="K81" i="28"/>
  <c r="L81" i="28"/>
  <c r="M81" i="28"/>
  <c r="N81" i="28"/>
  <c r="O81" i="28"/>
  <c r="P81" i="28"/>
  <c r="Q81" i="28"/>
  <c r="R81" i="28"/>
  <c r="S81" i="28"/>
  <c r="T81" i="28"/>
  <c r="U81" i="28"/>
  <c r="B82" i="28"/>
  <c r="C82" i="28"/>
  <c r="D82" i="28"/>
  <c r="E82" i="28"/>
  <c r="F82" i="28"/>
  <c r="G82" i="28"/>
  <c r="H82" i="28"/>
  <c r="I82" i="28"/>
  <c r="J82" i="28"/>
  <c r="K82" i="28"/>
  <c r="L82" i="28"/>
  <c r="M82" i="28"/>
  <c r="N82" i="28"/>
  <c r="O82" i="28"/>
  <c r="P82" i="28"/>
  <c r="Q82" i="28"/>
  <c r="R82" i="28"/>
  <c r="S82" i="28"/>
  <c r="T82" i="28"/>
  <c r="U82" i="28"/>
  <c r="B83" i="28"/>
  <c r="C83" i="28"/>
  <c r="D83" i="28"/>
  <c r="E83" i="28"/>
  <c r="F83" i="28"/>
  <c r="G83" i="28"/>
  <c r="H83" i="28"/>
  <c r="I83" i="28"/>
  <c r="J83" i="28"/>
  <c r="K83" i="28"/>
  <c r="L83" i="28"/>
  <c r="M83" i="28"/>
  <c r="N83" i="28"/>
  <c r="O83" i="28"/>
  <c r="P83" i="28"/>
  <c r="Q83" i="28"/>
  <c r="R83" i="28"/>
  <c r="S83" i="28"/>
  <c r="T83" i="28"/>
  <c r="U83" i="28"/>
  <c r="B84" i="28"/>
  <c r="C84" i="28"/>
  <c r="D84" i="28"/>
  <c r="E84" i="28"/>
  <c r="F84" i="28"/>
  <c r="G84" i="28"/>
  <c r="H84" i="28"/>
  <c r="I84" i="28"/>
  <c r="J84" i="28"/>
  <c r="K84" i="28"/>
  <c r="L84" i="28"/>
  <c r="M84" i="28"/>
  <c r="N84" i="28"/>
  <c r="O84" i="28"/>
  <c r="P84" i="28"/>
  <c r="Q84" i="28"/>
  <c r="R84" i="28"/>
  <c r="S84" i="28"/>
  <c r="T84" i="28"/>
  <c r="U84" i="28"/>
  <c r="B85" i="28"/>
  <c r="C85" i="28"/>
  <c r="D85" i="28"/>
  <c r="E85" i="28"/>
  <c r="F85" i="28"/>
  <c r="G85" i="28"/>
  <c r="H85" i="28"/>
  <c r="I85" i="28"/>
  <c r="J85" i="28"/>
  <c r="K85" i="28"/>
  <c r="L85" i="28"/>
  <c r="M85" i="28"/>
  <c r="N85" i="28"/>
  <c r="O85" i="28"/>
  <c r="P85" i="28"/>
  <c r="Q85" i="28"/>
  <c r="R85" i="28"/>
  <c r="S85" i="28"/>
  <c r="T85" i="28"/>
  <c r="U85" i="28"/>
  <c r="B86" i="28"/>
  <c r="C86" i="28"/>
  <c r="D86" i="28"/>
  <c r="E86" i="28"/>
  <c r="F86" i="28"/>
  <c r="G86" i="28"/>
  <c r="H86" i="28"/>
  <c r="I86" i="28"/>
  <c r="J86" i="28"/>
  <c r="K86" i="28"/>
  <c r="L86" i="28"/>
  <c r="M86" i="28"/>
  <c r="N86" i="28"/>
  <c r="O86" i="28"/>
  <c r="P86" i="28"/>
  <c r="Q86" i="28"/>
  <c r="R86" i="28"/>
  <c r="S86" i="28"/>
  <c r="T86" i="28"/>
  <c r="U86" i="28"/>
  <c r="B87" i="28"/>
  <c r="C87" i="28"/>
  <c r="D87" i="28"/>
  <c r="E87" i="28"/>
  <c r="F87" i="28"/>
  <c r="G87" i="28"/>
  <c r="H87" i="28"/>
  <c r="I87" i="28"/>
  <c r="J87" i="28"/>
  <c r="K87" i="28"/>
  <c r="L87" i="28"/>
  <c r="M87" i="28"/>
  <c r="N87" i="28"/>
  <c r="O87" i="28"/>
  <c r="P87" i="28"/>
  <c r="Q87" i="28"/>
  <c r="R87" i="28"/>
  <c r="S87" i="28"/>
  <c r="T87" i="28"/>
  <c r="U87" i="28"/>
  <c r="B88" i="28"/>
  <c r="C88" i="28"/>
  <c r="D88" i="28"/>
  <c r="E88" i="28"/>
  <c r="F88" i="28"/>
  <c r="G88" i="28"/>
  <c r="H88" i="28"/>
  <c r="I88" i="28"/>
  <c r="J88" i="28"/>
  <c r="K88" i="28"/>
  <c r="L88" i="28"/>
  <c r="M88" i="28"/>
  <c r="N88" i="28"/>
  <c r="O88" i="28"/>
  <c r="P88" i="28"/>
  <c r="Q88" i="28"/>
  <c r="R88" i="28"/>
  <c r="S88" i="28"/>
  <c r="T88" i="28"/>
  <c r="U88" i="28"/>
  <c r="B89" i="28"/>
  <c r="C89" i="28"/>
  <c r="D89" i="28"/>
  <c r="E89" i="28"/>
  <c r="F89" i="28"/>
  <c r="G89" i="28"/>
  <c r="H89" i="28"/>
  <c r="I89" i="28"/>
  <c r="J89" i="28"/>
  <c r="K89" i="28"/>
  <c r="L89" i="28"/>
  <c r="M89" i="28"/>
  <c r="N89" i="28"/>
  <c r="O89" i="28"/>
  <c r="P89" i="28"/>
  <c r="Q89" i="28"/>
  <c r="R89" i="28"/>
  <c r="S89" i="28"/>
  <c r="T89" i="28"/>
  <c r="U89" i="28"/>
  <c r="B90" i="28"/>
  <c r="C90" i="28"/>
  <c r="D90" i="28"/>
  <c r="E90" i="28"/>
  <c r="F90" i="28"/>
  <c r="G90" i="28"/>
  <c r="H90" i="28"/>
  <c r="I90" i="28"/>
  <c r="J90" i="28"/>
  <c r="K90" i="28"/>
  <c r="L90" i="28"/>
  <c r="M90" i="28"/>
  <c r="N90" i="28"/>
  <c r="O90" i="28"/>
  <c r="P90" i="28"/>
  <c r="Q90" i="28"/>
  <c r="R90" i="28"/>
  <c r="S90" i="28"/>
  <c r="T90" i="28"/>
  <c r="U90" i="28"/>
  <c r="B91" i="28"/>
  <c r="C91" i="28"/>
  <c r="D91" i="28"/>
  <c r="E91" i="28"/>
  <c r="F91" i="28"/>
  <c r="G91" i="28"/>
  <c r="H91" i="28"/>
  <c r="I91" i="28"/>
  <c r="J91" i="28"/>
  <c r="K91" i="28"/>
  <c r="L91" i="28"/>
  <c r="M91" i="28"/>
  <c r="N91" i="28"/>
  <c r="O91" i="28"/>
  <c r="P91" i="28"/>
  <c r="Q91" i="28"/>
  <c r="R91" i="28"/>
  <c r="S91" i="28"/>
  <c r="T91" i="28"/>
  <c r="U91" i="28"/>
  <c r="B92" i="28"/>
  <c r="C92" i="28"/>
  <c r="D92" i="28"/>
  <c r="E92" i="28"/>
  <c r="F92" i="28"/>
  <c r="G92" i="28"/>
  <c r="H92" i="28"/>
  <c r="I92" i="28"/>
  <c r="J92" i="28"/>
  <c r="K92" i="28"/>
  <c r="L92" i="28"/>
  <c r="M92" i="28"/>
  <c r="N92" i="28"/>
  <c r="O92" i="28"/>
  <c r="P92" i="28"/>
  <c r="Q92" i="28"/>
  <c r="R92" i="28"/>
  <c r="S92" i="28"/>
  <c r="T92" i="28"/>
  <c r="U92" i="28"/>
  <c r="B93" i="28"/>
  <c r="C93" i="28"/>
  <c r="D93" i="28"/>
  <c r="E93" i="28"/>
  <c r="F93" i="28"/>
  <c r="G93" i="28"/>
  <c r="H93" i="28"/>
  <c r="I93" i="28"/>
  <c r="J93" i="28"/>
  <c r="K93" i="28"/>
  <c r="L93" i="28"/>
  <c r="M93" i="28"/>
  <c r="N93" i="28"/>
  <c r="O93" i="28"/>
  <c r="P93" i="28"/>
  <c r="Q93" i="28"/>
  <c r="B94" i="28"/>
  <c r="C94" i="28"/>
  <c r="D94" i="28"/>
  <c r="E94" i="28"/>
  <c r="F94" i="28"/>
  <c r="G94" i="28"/>
  <c r="H94" i="28"/>
  <c r="I94" i="28"/>
  <c r="J94" i="28"/>
  <c r="K94" i="28"/>
  <c r="L94" i="28"/>
  <c r="M94" i="28"/>
  <c r="N94" i="28"/>
  <c r="O94" i="28"/>
  <c r="P94" i="28"/>
  <c r="Q94" i="28"/>
  <c r="R94" i="28"/>
  <c r="S94" i="28"/>
  <c r="T94" i="28"/>
  <c r="U94" i="28"/>
  <c r="B95" i="28"/>
  <c r="C95" i="28"/>
  <c r="D95" i="28"/>
  <c r="E95" i="28"/>
  <c r="F95" i="28"/>
  <c r="G95" i="28"/>
  <c r="H95" i="28"/>
  <c r="I95" i="28"/>
  <c r="J95" i="28"/>
  <c r="K95" i="28"/>
  <c r="L95" i="28"/>
  <c r="M95" i="28"/>
  <c r="N95" i="28"/>
  <c r="O95" i="28"/>
  <c r="P95" i="28"/>
  <c r="Q95" i="28"/>
  <c r="R95" i="28"/>
  <c r="S95" i="28"/>
  <c r="T95" i="28"/>
  <c r="U95" i="28"/>
  <c r="B96" i="28"/>
  <c r="C96" i="28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B97" i="28"/>
  <c r="C97" i="28"/>
  <c r="D97" i="28"/>
  <c r="E97" i="28"/>
  <c r="F97" i="28"/>
  <c r="G97" i="28"/>
  <c r="H97" i="28"/>
  <c r="I97" i="28"/>
  <c r="J97" i="28"/>
  <c r="K97" i="28"/>
  <c r="L97" i="28"/>
  <c r="M97" i="28"/>
  <c r="N97" i="28"/>
  <c r="O97" i="28"/>
  <c r="P97" i="28"/>
  <c r="Q97" i="28"/>
  <c r="S97" i="28"/>
  <c r="T97" i="28"/>
  <c r="U97" i="28"/>
  <c r="B98" i="28"/>
  <c r="C98" i="28"/>
  <c r="D98" i="28"/>
  <c r="E98" i="28"/>
  <c r="F98" i="28"/>
  <c r="G98" i="28"/>
  <c r="H98" i="28"/>
  <c r="I98" i="28"/>
  <c r="J98" i="28"/>
  <c r="K98" i="28"/>
  <c r="L98" i="28"/>
  <c r="M98" i="28"/>
  <c r="N98" i="28"/>
  <c r="O98" i="28"/>
  <c r="P98" i="28"/>
  <c r="Q98" i="28"/>
  <c r="R98" i="28"/>
  <c r="S98" i="28"/>
  <c r="T98" i="28"/>
  <c r="U98" i="28"/>
  <c r="B99" i="28"/>
  <c r="C99" i="28"/>
  <c r="D99" i="28"/>
  <c r="E99" i="28"/>
  <c r="F99" i="28"/>
  <c r="G99" i="28"/>
  <c r="H99" i="28"/>
  <c r="I99" i="28"/>
  <c r="J99" i="28"/>
  <c r="K99" i="28"/>
  <c r="L99" i="28"/>
  <c r="M99" i="28"/>
  <c r="N99" i="28"/>
  <c r="O99" i="28"/>
  <c r="P99" i="28"/>
  <c r="Q99" i="28"/>
  <c r="R99" i="28"/>
  <c r="S99" i="28"/>
  <c r="T99" i="28"/>
  <c r="U99" i="28"/>
  <c r="B100" i="28"/>
  <c r="C100" i="28"/>
  <c r="D100" i="28"/>
  <c r="E100" i="28"/>
  <c r="F100" i="28"/>
  <c r="G100" i="28"/>
  <c r="H100" i="28"/>
  <c r="I100" i="28"/>
  <c r="J100" i="28"/>
  <c r="K100" i="28"/>
  <c r="L100" i="28"/>
  <c r="M100" i="28"/>
  <c r="N100" i="28"/>
  <c r="O100" i="28"/>
  <c r="P100" i="28"/>
  <c r="Q100" i="28"/>
  <c r="R100" i="28"/>
  <c r="S100" i="28"/>
  <c r="T100" i="28"/>
  <c r="U100" i="28"/>
  <c r="B101" i="28"/>
  <c r="C101" i="28"/>
  <c r="D101" i="28"/>
  <c r="E101" i="28"/>
  <c r="F101" i="28"/>
  <c r="G101" i="28"/>
  <c r="H101" i="28"/>
  <c r="I101" i="28"/>
  <c r="J101" i="28"/>
  <c r="K101" i="28"/>
  <c r="L101" i="28"/>
  <c r="M101" i="28"/>
  <c r="N101" i="28"/>
  <c r="O101" i="28"/>
  <c r="P101" i="28"/>
  <c r="Q101" i="28"/>
  <c r="S101" i="28"/>
  <c r="T101" i="28"/>
  <c r="U101" i="28"/>
  <c r="B102" i="28"/>
  <c r="C102" i="28"/>
  <c r="D102" i="28"/>
  <c r="E102" i="28"/>
  <c r="F102" i="28"/>
  <c r="G102" i="28"/>
  <c r="H102" i="28"/>
  <c r="I102" i="28"/>
  <c r="J102" i="28"/>
  <c r="K102" i="28"/>
  <c r="L102" i="28"/>
  <c r="M102" i="28"/>
  <c r="N102" i="28"/>
  <c r="O102" i="28"/>
  <c r="P102" i="28"/>
  <c r="Q102" i="28"/>
  <c r="R102" i="28"/>
  <c r="S102" i="28"/>
  <c r="T102" i="28"/>
  <c r="U102" i="28"/>
  <c r="B103" i="28"/>
  <c r="C103" i="28"/>
  <c r="D103" i="28"/>
  <c r="E103" i="28"/>
  <c r="F103" i="28"/>
  <c r="G103" i="28"/>
  <c r="H103" i="28"/>
  <c r="I103" i="28"/>
  <c r="J103" i="28"/>
  <c r="K103" i="28"/>
  <c r="L103" i="28"/>
  <c r="M103" i="28"/>
  <c r="N103" i="28"/>
  <c r="O103" i="28"/>
  <c r="P103" i="28"/>
  <c r="Q103" i="28"/>
  <c r="R103" i="28"/>
  <c r="S103" i="28"/>
  <c r="T103" i="28"/>
  <c r="U103" i="28"/>
  <c r="B104" i="28"/>
  <c r="C104" i="28"/>
  <c r="D104" i="28"/>
  <c r="E104" i="28"/>
  <c r="F104" i="28"/>
  <c r="G104" i="28"/>
  <c r="H104" i="28"/>
  <c r="I104" i="28"/>
  <c r="J104" i="28"/>
  <c r="K104" i="28"/>
  <c r="L104" i="28"/>
  <c r="M104" i="28"/>
  <c r="N104" i="28"/>
  <c r="O104" i="28"/>
  <c r="P104" i="28"/>
  <c r="Q104" i="28"/>
  <c r="R104" i="28"/>
  <c r="S104" i="28"/>
  <c r="T104" i="28"/>
  <c r="U104" i="28"/>
  <c r="B105" i="28"/>
  <c r="C105" i="28"/>
  <c r="D105" i="28"/>
  <c r="E105" i="28"/>
  <c r="F105" i="28"/>
  <c r="G105" i="28"/>
  <c r="H105" i="28"/>
  <c r="I105" i="28"/>
  <c r="J105" i="28"/>
  <c r="K105" i="28"/>
  <c r="L105" i="28"/>
  <c r="M105" i="28"/>
  <c r="N105" i="28"/>
  <c r="O105" i="28"/>
  <c r="P105" i="28"/>
  <c r="Q105" i="28"/>
  <c r="S105" i="28"/>
  <c r="T105" i="28"/>
  <c r="U105" i="28"/>
  <c r="B106" i="28"/>
  <c r="C106" i="28"/>
  <c r="D106" i="28"/>
  <c r="E106" i="28"/>
  <c r="F106" i="28"/>
  <c r="G106" i="28"/>
  <c r="H106" i="28"/>
  <c r="I106" i="28"/>
  <c r="J106" i="28"/>
  <c r="K106" i="28"/>
  <c r="L106" i="28"/>
  <c r="M106" i="28"/>
  <c r="N106" i="28"/>
  <c r="O106" i="28"/>
  <c r="P106" i="28"/>
  <c r="Q106" i="28"/>
  <c r="B51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7" i="27"/>
  <c r="B98" i="27"/>
  <c r="B99" i="27"/>
  <c r="B100" i="27"/>
  <c r="B101" i="27"/>
  <c r="B102" i="27"/>
  <c r="B103" i="27"/>
  <c r="B104" i="27"/>
  <c r="B105" i="27"/>
  <c r="B106" i="27"/>
  <c r="U12" i="27"/>
  <c r="U13" i="27"/>
  <c r="U14" i="27"/>
  <c r="U15" i="27"/>
  <c r="U16" i="27"/>
  <c r="U17" i="27"/>
  <c r="U18" i="27"/>
  <c r="U19" i="27"/>
  <c r="U20" i="27"/>
  <c r="U21" i="27"/>
  <c r="U22" i="27"/>
  <c r="U23" i="27"/>
  <c r="U24" i="27"/>
  <c r="U25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53" i="27"/>
  <c r="U54" i="27"/>
  <c r="U55" i="27"/>
  <c r="U56" i="27"/>
  <c r="U57" i="27"/>
  <c r="U58" i="27"/>
  <c r="U59" i="27"/>
  <c r="U60" i="27"/>
  <c r="U61" i="27"/>
  <c r="U62" i="27"/>
  <c r="U63" i="27"/>
  <c r="U64" i="27"/>
  <c r="U65" i="27"/>
  <c r="U66" i="27"/>
  <c r="U67" i="27"/>
  <c r="U68" i="27"/>
  <c r="U69" i="27"/>
  <c r="U70" i="27"/>
  <c r="U71" i="27"/>
  <c r="U72" i="27"/>
  <c r="U73" i="27"/>
  <c r="U74" i="27"/>
  <c r="U75" i="27"/>
  <c r="U76" i="27"/>
  <c r="U77" i="27"/>
  <c r="U78" i="27"/>
  <c r="U79" i="27"/>
  <c r="U80" i="27"/>
  <c r="U81" i="27"/>
  <c r="U82" i="27"/>
  <c r="U83" i="27"/>
  <c r="U84" i="27"/>
  <c r="U85" i="27"/>
  <c r="U86" i="27"/>
  <c r="U87" i="27"/>
  <c r="U88" i="27"/>
  <c r="U89" i="27"/>
  <c r="U90" i="27"/>
  <c r="U91" i="27"/>
  <c r="U97" i="27"/>
  <c r="U98" i="27"/>
  <c r="U100" i="27"/>
  <c r="U101" i="27"/>
  <c r="U102" i="27"/>
  <c r="U104" i="27"/>
  <c r="U105" i="27"/>
  <c r="U4" i="27"/>
  <c r="U5" i="27"/>
  <c r="U6" i="27"/>
  <c r="U7" i="27"/>
  <c r="U8" i="27"/>
  <c r="U9" i="27"/>
  <c r="U10" i="27"/>
  <c r="U11" i="27"/>
  <c r="C53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C54" i="27"/>
  <c r="D54" i="27"/>
  <c r="E54" i="27"/>
  <c r="F54" i="27"/>
  <c r="G54" i="27"/>
  <c r="H54" i="27"/>
  <c r="I54" i="27"/>
  <c r="J54" i="27"/>
  <c r="K54" i="27"/>
  <c r="L54" i="27"/>
  <c r="M54" i="27"/>
  <c r="N54" i="27"/>
  <c r="O54" i="27"/>
  <c r="P54" i="27"/>
  <c r="Q54" i="27"/>
  <c r="R54" i="27"/>
  <c r="S54" i="27"/>
  <c r="T54" i="27"/>
  <c r="C55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T55" i="27"/>
  <c r="C56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T56" i="27"/>
  <c r="C57" i="27"/>
  <c r="D57" i="27"/>
  <c r="E57" i="27"/>
  <c r="F57" i="27"/>
  <c r="G57" i="27"/>
  <c r="H57" i="27"/>
  <c r="I57" i="27"/>
  <c r="J57" i="27"/>
  <c r="K57" i="27"/>
  <c r="L57" i="27"/>
  <c r="M57" i="27"/>
  <c r="N57" i="27"/>
  <c r="O57" i="27"/>
  <c r="P57" i="27"/>
  <c r="Q57" i="27"/>
  <c r="R57" i="27"/>
  <c r="S57" i="27"/>
  <c r="T57" i="27"/>
  <c r="C58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P58" i="27"/>
  <c r="Q58" i="27"/>
  <c r="R58" i="27"/>
  <c r="S58" i="27"/>
  <c r="T58" i="27"/>
  <c r="C59" i="27"/>
  <c r="D59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C60" i="27"/>
  <c r="D60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C61" i="27"/>
  <c r="D61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C62" i="27"/>
  <c r="D62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C63" i="27"/>
  <c r="D63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C64" i="27"/>
  <c r="D64" i="27"/>
  <c r="E64" i="27"/>
  <c r="F64" i="27"/>
  <c r="G64" i="27"/>
  <c r="H64" i="27"/>
  <c r="I64" i="27"/>
  <c r="J64" i="27"/>
  <c r="K64" i="27"/>
  <c r="L64" i="27"/>
  <c r="M64" i="27"/>
  <c r="N64" i="27"/>
  <c r="O64" i="27"/>
  <c r="P64" i="27"/>
  <c r="Q64" i="27"/>
  <c r="R64" i="27"/>
  <c r="S64" i="27"/>
  <c r="T64" i="27"/>
  <c r="C65" i="27"/>
  <c r="D65" i="27"/>
  <c r="E65" i="27"/>
  <c r="F65" i="27"/>
  <c r="G65" i="27"/>
  <c r="H65" i="27"/>
  <c r="I65" i="27"/>
  <c r="J65" i="27"/>
  <c r="K65" i="27"/>
  <c r="L65" i="27"/>
  <c r="M65" i="27"/>
  <c r="N65" i="27"/>
  <c r="O65" i="27"/>
  <c r="P65" i="27"/>
  <c r="Q65" i="27"/>
  <c r="R65" i="27"/>
  <c r="S65" i="27"/>
  <c r="T65" i="27"/>
  <c r="C66" i="27"/>
  <c r="D66" i="27"/>
  <c r="E66" i="27"/>
  <c r="F66" i="27"/>
  <c r="G66" i="27"/>
  <c r="H66" i="27"/>
  <c r="I66" i="27"/>
  <c r="J66" i="27"/>
  <c r="K66" i="27"/>
  <c r="L66" i="27"/>
  <c r="M66" i="27"/>
  <c r="N66" i="27"/>
  <c r="O66" i="27"/>
  <c r="P66" i="27"/>
  <c r="Q66" i="27"/>
  <c r="R66" i="27"/>
  <c r="S66" i="27"/>
  <c r="T66" i="27"/>
  <c r="C67" i="27"/>
  <c r="D67" i="27"/>
  <c r="E67" i="27"/>
  <c r="F67" i="27"/>
  <c r="G67" i="27"/>
  <c r="H67" i="27"/>
  <c r="I67" i="27"/>
  <c r="J67" i="27"/>
  <c r="K67" i="27"/>
  <c r="L67" i="27"/>
  <c r="M67" i="27"/>
  <c r="N67" i="27"/>
  <c r="O67" i="27"/>
  <c r="P67" i="27"/>
  <c r="Q67" i="27"/>
  <c r="R67" i="27"/>
  <c r="S67" i="27"/>
  <c r="T67" i="27"/>
  <c r="C68" i="27"/>
  <c r="D68" i="27"/>
  <c r="E68" i="27"/>
  <c r="F68" i="27"/>
  <c r="G68" i="27"/>
  <c r="H68" i="27"/>
  <c r="I68" i="27"/>
  <c r="J68" i="27"/>
  <c r="K68" i="27"/>
  <c r="L68" i="27"/>
  <c r="M68" i="27"/>
  <c r="N68" i="27"/>
  <c r="O68" i="27"/>
  <c r="P68" i="27"/>
  <c r="Q68" i="27"/>
  <c r="R68" i="27"/>
  <c r="S68" i="27"/>
  <c r="T68" i="27"/>
  <c r="C69" i="27"/>
  <c r="D69" i="27"/>
  <c r="E69" i="27"/>
  <c r="F69" i="27"/>
  <c r="G69" i="27"/>
  <c r="H69" i="27"/>
  <c r="I69" i="27"/>
  <c r="J69" i="27"/>
  <c r="K69" i="27"/>
  <c r="L69" i="27"/>
  <c r="M69" i="27"/>
  <c r="N69" i="27"/>
  <c r="O69" i="27"/>
  <c r="P69" i="27"/>
  <c r="Q69" i="27"/>
  <c r="R69" i="27"/>
  <c r="S69" i="27"/>
  <c r="T69" i="27"/>
  <c r="C70" i="27"/>
  <c r="D70" i="27"/>
  <c r="E70" i="27"/>
  <c r="F70" i="27"/>
  <c r="G70" i="27"/>
  <c r="H70" i="27"/>
  <c r="I70" i="27"/>
  <c r="J70" i="27"/>
  <c r="K70" i="27"/>
  <c r="L70" i="27"/>
  <c r="M70" i="27"/>
  <c r="N70" i="27"/>
  <c r="O70" i="27"/>
  <c r="P70" i="27"/>
  <c r="Q70" i="27"/>
  <c r="R70" i="27"/>
  <c r="S70" i="27"/>
  <c r="T70" i="27"/>
  <c r="C71" i="27"/>
  <c r="D71" i="27"/>
  <c r="E71" i="27"/>
  <c r="F71" i="27"/>
  <c r="G71" i="27"/>
  <c r="H71" i="27"/>
  <c r="I71" i="27"/>
  <c r="J71" i="27"/>
  <c r="K71" i="27"/>
  <c r="L71" i="27"/>
  <c r="M71" i="27"/>
  <c r="N71" i="27"/>
  <c r="O71" i="27"/>
  <c r="P71" i="27"/>
  <c r="Q71" i="27"/>
  <c r="R71" i="27"/>
  <c r="S71" i="27"/>
  <c r="T71" i="27"/>
  <c r="C72" i="27"/>
  <c r="D72" i="27"/>
  <c r="E72" i="27"/>
  <c r="F72" i="27"/>
  <c r="G72" i="27"/>
  <c r="H72" i="27"/>
  <c r="I72" i="27"/>
  <c r="J72" i="27"/>
  <c r="K72" i="27"/>
  <c r="L72" i="27"/>
  <c r="M72" i="27"/>
  <c r="N72" i="27"/>
  <c r="O72" i="27"/>
  <c r="P72" i="27"/>
  <c r="Q72" i="27"/>
  <c r="R72" i="27"/>
  <c r="S72" i="27"/>
  <c r="T72" i="27"/>
  <c r="C73" i="27"/>
  <c r="D73" i="27"/>
  <c r="E73" i="27"/>
  <c r="F73" i="27"/>
  <c r="G73" i="27"/>
  <c r="H73" i="27"/>
  <c r="I73" i="27"/>
  <c r="J73" i="27"/>
  <c r="K73" i="27"/>
  <c r="L73" i="27"/>
  <c r="M73" i="27"/>
  <c r="N73" i="27"/>
  <c r="O73" i="27"/>
  <c r="P73" i="27"/>
  <c r="Q73" i="27"/>
  <c r="R73" i="27"/>
  <c r="S73" i="27"/>
  <c r="T73" i="27"/>
  <c r="C74" i="27"/>
  <c r="D74" i="27"/>
  <c r="E74" i="27"/>
  <c r="F74" i="27"/>
  <c r="G74" i="27"/>
  <c r="H74" i="27"/>
  <c r="I74" i="27"/>
  <c r="J74" i="27"/>
  <c r="K74" i="27"/>
  <c r="L74" i="27"/>
  <c r="M74" i="27"/>
  <c r="N74" i="27"/>
  <c r="O74" i="27"/>
  <c r="P74" i="27"/>
  <c r="Q74" i="27"/>
  <c r="R74" i="27"/>
  <c r="S74" i="27"/>
  <c r="T74" i="27"/>
  <c r="C75" i="27"/>
  <c r="D75" i="27"/>
  <c r="E75" i="27"/>
  <c r="F75" i="27"/>
  <c r="G75" i="27"/>
  <c r="H75" i="27"/>
  <c r="I75" i="27"/>
  <c r="J75" i="27"/>
  <c r="K75" i="27"/>
  <c r="L75" i="27"/>
  <c r="M75" i="27"/>
  <c r="N75" i="27"/>
  <c r="O75" i="27"/>
  <c r="P75" i="27"/>
  <c r="Q75" i="27"/>
  <c r="R75" i="27"/>
  <c r="S75" i="27"/>
  <c r="T75" i="27"/>
  <c r="C76" i="27"/>
  <c r="D76" i="27"/>
  <c r="E76" i="27"/>
  <c r="F76" i="27"/>
  <c r="G76" i="27"/>
  <c r="H76" i="27"/>
  <c r="I76" i="27"/>
  <c r="J76" i="27"/>
  <c r="K76" i="27"/>
  <c r="L76" i="27"/>
  <c r="M76" i="27"/>
  <c r="N76" i="27"/>
  <c r="O76" i="27"/>
  <c r="P76" i="27"/>
  <c r="Q76" i="27"/>
  <c r="R76" i="27"/>
  <c r="S76" i="27"/>
  <c r="T76" i="27"/>
  <c r="C77" i="27"/>
  <c r="D77" i="27"/>
  <c r="E77" i="27"/>
  <c r="F77" i="27"/>
  <c r="G77" i="27"/>
  <c r="H77" i="27"/>
  <c r="I77" i="27"/>
  <c r="J77" i="27"/>
  <c r="K77" i="27"/>
  <c r="L77" i="27"/>
  <c r="M77" i="27"/>
  <c r="N77" i="27"/>
  <c r="O77" i="27"/>
  <c r="P77" i="27"/>
  <c r="Q77" i="27"/>
  <c r="R77" i="27"/>
  <c r="S77" i="27"/>
  <c r="T77" i="27"/>
  <c r="C78" i="27"/>
  <c r="D78" i="27"/>
  <c r="E78" i="27"/>
  <c r="F78" i="27"/>
  <c r="G78" i="27"/>
  <c r="H78" i="27"/>
  <c r="I78" i="27"/>
  <c r="J78" i="27"/>
  <c r="K78" i="27"/>
  <c r="L78" i="27"/>
  <c r="M78" i="27"/>
  <c r="N78" i="27"/>
  <c r="O78" i="27"/>
  <c r="P78" i="27"/>
  <c r="Q78" i="27"/>
  <c r="R78" i="27"/>
  <c r="S78" i="27"/>
  <c r="T78" i="27"/>
  <c r="C79" i="27"/>
  <c r="D79" i="27"/>
  <c r="E79" i="27"/>
  <c r="F79" i="27"/>
  <c r="G79" i="27"/>
  <c r="H79" i="27"/>
  <c r="I79" i="27"/>
  <c r="J79" i="27"/>
  <c r="K79" i="27"/>
  <c r="L79" i="27"/>
  <c r="M79" i="27"/>
  <c r="N79" i="27"/>
  <c r="O79" i="27"/>
  <c r="P79" i="27"/>
  <c r="Q79" i="27"/>
  <c r="R79" i="27"/>
  <c r="S79" i="27"/>
  <c r="T79" i="27"/>
  <c r="C80" i="27"/>
  <c r="D80" i="27"/>
  <c r="E80" i="27"/>
  <c r="F80" i="27"/>
  <c r="G80" i="27"/>
  <c r="H80" i="27"/>
  <c r="I80" i="27"/>
  <c r="J80" i="27"/>
  <c r="K80" i="27"/>
  <c r="L80" i="27"/>
  <c r="M80" i="27"/>
  <c r="N80" i="27"/>
  <c r="O80" i="27"/>
  <c r="P80" i="27"/>
  <c r="Q80" i="27"/>
  <c r="R80" i="27"/>
  <c r="S80" i="27"/>
  <c r="T80" i="27"/>
  <c r="C81" i="27"/>
  <c r="D81" i="27"/>
  <c r="E81" i="27"/>
  <c r="F81" i="27"/>
  <c r="G81" i="27"/>
  <c r="H81" i="27"/>
  <c r="I81" i="27"/>
  <c r="J81" i="27"/>
  <c r="K81" i="27"/>
  <c r="L81" i="27"/>
  <c r="M81" i="27"/>
  <c r="N81" i="27"/>
  <c r="O81" i="27"/>
  <c r="P81" i="27"/>
  <c r="Q81" i="27"/>
  <c r="R81" i="27"/>
  <c r="S81" i="27"/>
  <c r="T81" i="27"/>
  <c r="C82" i="27"/>
  <c r="D82" i="27"/>
  <c r="E82" i="27"/>
  <c r="F82" i="27"/>
  <c r="G82" i="27"/>
  <c r="H82" i="27"/>
  <c r="I82" i="27"/>
  <c r="J82" i="27"/>
  <c r="K82" i="27"/>
  <c r="L82" i="27"/>
  <c r="M82" i="27"/>
  <c r="N82" i="27"/>
  <c r="O82" i="27"/>
  <c r="P82" i="27"/>
  <c r="Q82" i="27"/>
  <c r="R82" i="27"/>
  <c r="T82" i="27"/>
  <c r="C83" i="27"/>
  <c r="D83" i="27"/>
  <c r="E83" i="27"/>
  <c r="F83" i="27"/>
  <c r="G83" i="27"/>
  <c r="H83" i="27"/>
  <c r="I83" i="27"/>
  <c r="J83" i="27"/>
  <c r="K83" i="27"/>
  <c r="L83" i="27"/>
  <c r="M83" i="27"/>
  <c r="N83" i="27"/>
  <c r="O83" i="27"/>
  <c r="P83" i="27"/>
  <c r="Q83" i="27"/>
  <c r="R83" i="27"/>
  <c r="S83" i="27"/>
  <c r="T83" i="27"/>
  <c r="C84" i="27"/>
  <c r="D84" i="27"/>
  <c r="E84" i="27"/>
  <c r="F84" i="27"/>
  <c r="G84" i="27"/>
  <c r="H84" i="27"/>
  <c r="I84" i="27"/>
  <c r="J84" i="27"/>
  <c r="K84" i="27"/>
  <c r="L84" i="27"/>
  <c r="M84" i="27"/>
  <c r="N84" i="27"/>
  <c r="O84" i="27"/>
  <c r="P84" i="27"/>
  <c r="Q84" i="27"/>
  <c r="R84" i="27"/>
  <c r="S84" i="27"/>
  <c r="T84" i="27"/>
  <c r="C85" i="27"/>
  <c r="D85" i="27"/>
  <c r="E85" i="27"/>
  <c r="F85" i="27"/>
  <c r="G85" i="27"/>
  <c r="H85" i="27"/>
  <c r="I85" i="27"/>
  <c r="J85" i="27"/>
  <c r="K85" i="27"/>
  <c r="L85" i="27"/>
  <c r="M85" i="27"/>
  <c r="N85" i="27"/>
  <c r="O85" i="27"/>
  <c r="P85" i="27"/>
  <c r="Q85" i="27"/>
  <c r="R85" i="27"/>
  <c r="S85" i="27"/>
  <c r="T85" i="27"/>
  <c r="C86" i="27"/>
  <c r="D86" i="27"/>
  <c r="E86" i="27"/>
  <c r="F86" i="27"/>
  <c r="G86" i="27"/>
  <c r="H86" i="27"/>
  <c r="I86" i="27"/>
  <c r="J86" i="27"/>
  <c r="K86" i="27"/>
  <c r="L86" i="27"/>
  <c r="M86" i="27"/>
  <c r="N86" i="27"/>
  <c r="O86" i="27"/>
  <c r="P86" i="27"/>
  <c r="Q86" i="27"/>
  <c r="R86" i="27"/>
  <c r="S86" i="27"/>
  <c r="T86" i="27"/>
  <c r="C87" i="27"/>
  <c r="D87" i="27"/>
  <c r="E87" i="27"/>
  <c r="F87" i="27"/>
  <c r="G87" i="27"/>
  <c r="H87" i="27"/>
  <c r="I87" i="27"/>
  <c r="J87" i="27"/>
  <c r="K87" i="27"/>
  <c r="L87" i="27"/>
  <c r="M87" i="27"/>
  <c r="N87" i="27"/>
  <c r="O87" i="27"/>
  <c r="P87" i="27"/>
  <c r="Q87" i="27"/>
  <c r="R87" i="27"/>
  <c r="S87" i="27"/>
  <c r="T87" i="27"/>
  <c r="C88" i="27"/>
  <c r="D88" i="27"/>
  <c r="E88" i="27"/>
  <c r="F88" i="27"/>
  <c r="G88" i="27"/>
  <c r="H88" i="27"/>
  <c r="I88" i="27"/>
  <c r="J88" i="27"/>
  <c r="K88" i="27"/>
  <c r="L88" i="27"/>
  <c r="M88" i="27"/>
  <c r="N88" i="27"/>
  <c r="O88" i="27"/>
  <c r="P88" i="27"/>
  <c r="Q88" i="27"/>
  <c r="R88" i="27"/>
  <c r="S88" i="27"/>
  <c r="T88" i="27"/>
  <c r="C89" i="27"/>
  <c r="D89" i="27"/>
  <c r="E89" i="27"/>
  <c r="F89" i="27"/>
  <c r="G89" i="27"/>
  <c r="H89" i="27"/>
  <c r="I89" i="27"/>
  <c r="J89" i="27"/>
  <c r="K89" i="27"/>
  <c r="L89" i="27"/>
  <c r="M89" i="27"/>
  <c r="N89" i="27"/>
  <c r="O89" i="27"/>
  <c r="P89" i="27"/>
  <c r="Q89" i="27"/>
  <c r="R89" i="27"/>
  <c r="S89" i="27"/>
  <c r="T89" i="27"/>
  <c r="C90" i="27"/>
  <c r="D90" i="27"/>
  <c r="E90" i="27"/>
  <c r="F90" i="27"/>
  <c r="G90" i="27"/>
  <c r="H90" i="27"/>
  <c r="I90" i="27"/>
  <c r="J90" i="27"/>
  <c r="K90" i="27"/>
  <c r="L90" i="27"/>
  <c r="M90" i="27"/>
  <c r="N90" i="27"/>
  <c r="O90" i="27"/>
  <c r="P90" i="27"/>
  <c r="Q90" i="27"/>
  <c r="R90" i="27"/>
  <c r="S90" i="27"/>
  <c r="T90" i="27"/>
  <c r="C91" i="27"/>
  <c r="D91" i="27"/>
  <c r="E91" i="27"/>
  <c r="F91" i="27"/>
  <c r="G91" i="27"/>
  <c r="H91" i="27"/>
  <c r="I91" i="27"/>
  <c r="J91" i="27"/>
  <c r="K91" i="27"/>
  <c r="L91" i="27"/>
  <c r="M91" i="27"/>
  <c r="N91" i="27"/>
  <c r="O91" i="27"/>
  <c r="P91" i="27"/>
  <c r="Q91" i="27"/>
  <c r="R91" i="27"/>
  <c r="S91" i="27"/>
  <c r="T91" i="27"/>
  <c r="C92" i="27"/>
  <c r="D92" i="27"/>
  <c r="E92" i="27"/>
  <c r="F92" i="27"/>
  <c r="G92" i="27"/>
  <c r="H92" i="27"/>
  <c r="I92" i="27"/>
  <c r="J92" i="27"/>
  <c r="K92" i="27"/>
  <c r="L92" i="27"/>
  <c r="M92" i="27"/>
  <c r="N92" i="27"/>
  <c r="O92" i="27"/>
  <c r="P92" i="27"/>
  <c r="Q92" i="27"/>
  <c r="S92" i="27"/>
  <c r="T92" i="27"/>
  <c r="C93" i="27"/>
  <c r="D93" i="27"/>
  <c r="E93" i="27"/>
  <c r="F93" i="27"/>
  <c r="G93" i="27"/>
  <c r="H93" i="27"/>
  <c r="I93" i="27"/>
  <c r="J93" i="27"/>
  <c r="K93" i="27"/>
  <c r="L93" i="27"/>
  <c r="M93" i="27"/>
  <c r="N93" i="27"/>
  <c r="O93" i="27"/>
  <c r="P93" i="27"/>
  <c r="Q93" i="27"/>
  <c r="C97" i="27"/>
  <c r="D97" i="27"/>
  <c r="E97" i="27"/>
  <c r="F97" i="27"/>
  <c r="G97" i="27"/>
  <c r="H97" i="27"/>
  <c r="I97" i="27"/>
  <c r="J97" i="27"/>
  <c r="K97" i="27"/>
  <c r="L97" i="27"/>
  <c r="M97" i="27"/>
  <c r="N97" i="27"/>
  <c r="O97" i="27"/>
  <c r="P97" i="27"/>
  <c r="Q97" i="27"/>
  <c r="T97" i="27"/>
  <c r="C98" i="27"/>
  <c r="D98" i="27"/>
  <c r="E98" i="27"/>
  <c r="F98" i="27"/>
  <c r="G98" i="27"/>
  <c r="H98" i="27"/>
  <c r="I98" i="27"/>
  <c r="J98" i="27"/>
  <c r="K98" i="27"/>
  <c r="L98" i="27"/>
  <c r="M98" i="27"/>
  <c r="N98" i="27"/>
  <c r="O98" i="27"/>
  <c r="P98" i="27"/>
  <c r="Q98" i="27"/>
  <c r="R98" i="27"/>
  <c r="S98" i="27"/>
  <c r="T98" i="27"/>
  <c r="C99" i="27"/>
  <c r="D99" i="27"/>
  <c r="E99" i="27"/>
  <c r="F99" i="27"/>
  <c r="G99" i="27"/>
  <c r="H99" i="27"/>
  <c r="I99" i="27"/>
  <c r="J99" i="27"/>
  <c r="K99" i="27"/>
  <c r="L99" i="27"/>
  <c r="M99" i="27"/>
  <c r="N99" i="27"/>
  <c r="O99" i="27"/>
  <c r="P99" i="27"/>
  <c r="Q99" i="27"/>
  <c r="C100" i="27"/>
  <c r="D100" i="27"/>
  <c r="E100" i="27"/>
  <c r="F100" i="27"/>
  <c r="G100" i="27"/>
  <c r="H100" i="27"/>
  <c r="I100" i="27"/>
  <c r="J100" i="27"/>
  <c r="K100" i="27"/>
  <c r="L100" i="27"/>
  <c r="M100" i="27"/>
  <c r="N100" i="27"/>
  <c r="O100" i="27"/>
  <c r="P100" i="27"/>
  <c r="Q100" i="27"/>
  <c r="R100" i="27"/>
  <c r="S100" i="27"/>
  <c r="T100" i="27"/>
  <c r="C101" i="27"/>
  <c r="D101" i="27"/>
  <c r="E101" i="27"/>
  <c r="F101" i="27"/>
  <c r="G101" i="27"/>
  <c r="H101" i="27"/>
  <c r="I101" i="27"/>
  <c r="J101" i="27"/>
  <c r="K101" i="27"/>
  <c r="L101" i="27"/>
  <c r="M101" i="27"/>
  <c r="N101" i="27"/>
  <c r="O101" i="27"/>
  <c r="P101" i="27"/>
  <c r="Q101" i="27"/>
  <c r="S101" i="27"/>
  <c r="C102" i="27"/>
  <c r="D102" i="27"/>
  <c r="E102" i="27"/>
  <c r="F102" i="27"/>
  <c r="G102" i="27"/>
  <c r="H102" i="27"/>
  <c r="I102" i="27"/>
  <c r="J102" i="27"/>
  <c r="K102" i="27"/>
  <c r="L102" i="27"/>
  <c r="M102" i="27"/>
  <c r="N102" i="27"/>
  <c r="O102" i="27"/>
  <c r="P102" i="27"/>
  <c r="Q102" i="27"/>
  <c r="S102" i="27"/>
  <c r="T102" i="27"/>
  <c r="C103" i="27"/>
  <c r="D103" i="27"/>
  <c r="E103" i="27"/>
  <c r="F103" i="27"/>
  <c r="G103" i="27"/>
  <c r="H103" i="27"/>
  <c r="I103" i="27"/>
  <c r="J103" i="27"/>
  <c r="K103" i="27"/>
  <c r="L103" i="27"/>
  <c r="M103" i="27"/>
  <c r="N103" i="27"/>
  <c r="O103" i="27"/>
  <c r="P103" i="27"/>
  <c r="Q103" i="27"/>
  <c r="C104" i="27"/>
  <c r="D104" i="27"/>
  <c r="E104" i="27"/>
  <c r="F104" i="27"/>
  <c r="G104" i="27"/>
  <c r="H104" i="27"/>
  <c r="I104" i="27"/>
  <c r="J104" i="27"/>
  <c r="K104" i="27"/>
  <c r="L104" i="27"/>
  <c r="M104" i="27"/>
  <c r="N104" i="27"/>
  <c r="O104" i="27"/>
  <c r="P104" i="27"/>
  <c r="Q104" i="27"/>
  <c r="R104" i="27"/>
  <c r="S104" i="27"/>
  <c r="T104" i="27"/>
  <c r="C105" i="27"/>
  <c r="D105" i="27"/>
  <c r="E105" i="27"/>
  <c r="F105" i="27"/>
  <c r="G105" i="27"/>
  <c r="H105" i="27"/>
  <c r="I105" i="27"/>
  <c r="J105" i="27"/>
  <c r="K105" i="27"/>
  <c r="L105" i="27"/>
  <c r="M105" i="27"/>
  <c r="N105" i="27"/>
  <c r="O105" i="27"/>
  <c r="P105" i="27"/>
  <c r="Q105" i="27"/>
  <c r="C106" i="27"/>
  <c r="D106" i="27"/>
  <c r="E106" i="27"/>
  <c r="F106" i="27"/>
  <c r="G106" i="27"/>
  <c r="H106" i="27"/>
  <c r="I106" i="27"/>
  <c r="J106" i="27"/>
  <c r="K106" i="27"/>
  <c r="L106" i="27"/>
  <c r="M106" i="27"/>
  <c r="N106" i="27"/>
  <c r="O106" i="27"/>
  <c r="P106" i="27"/>
  <c r="Q106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C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C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C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T29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C9" i="27"/>
  <c r="C47" i="27" s="1"/>
  <c r="D9" i="27"/>
  <c r="E9" i="27"/>
  <c r="F9" i="27"/>
  <c r="G9" i="27"/>
  <c r="G47" i="27" s="1"/>
  <c r="H9" i="27"/>
  <c r="I9" i="27"/>
  <c r="J9" i="27"/>
  <c r="K9" i="27"/>
  <c r="K47" i="27" s="1"/>
  <c r="L9" i="27"/>
  <c r="M9" i="27"/>
  <c r="N9" i="27"/>
  <c r="O9" i="27"/>
  <c r="O47" i="27" s="1"/>
  <c r="P9" i="27"/>
  <c r="Q9" i="27"/>
  <c r="R9" i="27"/>
  <c r="S9" i="27"/>
  <c r="T9" i="27"/>
  <c r="C10" i="27"/>
  <c r="D10" i="27"/>
  <c r="E10" i="27"/>
  <c r="E48" i="27" s="1"/>
  <c r="F10" i="27"/>
  <c r="G10" i="27"/>
  <c r="H10" i="27"/>
  <c r="I10" i="27"/>
  <c r="I48" i="27" s="1"/>
  <c r="J10" i="27"/>
  <c r="K10" i="27"/>
  <c r="L10" i="27"/>
  <c r="M10" i="27"/>
  <c r="M48" i="27" s="1"/>
  <c r="N10" i="27"/>
  <c r="O10" i="27"/>
  <c r="P10" i="27"/>
  <c r="Q10" i="27"/>
  <c r="Q48" i="27" s="1"/>
  <c r="R10" i="27"/>
  <c r="S10" i="27"/>
  <c r="T10" i="27"/>
  <c r="C11" i="27"/>
  <c r="C49" i="27" s="1"/>
  <c r="D11" i="27"/>
  <c r="E11" i="27"/>
  <c r="F11" i="27"/>
  <c r="G11" i="27"/>
  <c r="G49" i="27" s="1"/>
  <c r="H11" i="27"/>
  <c r="I11" i="27"/>
  <c r="J11" i="27"/>
  <c r="K11" i="27"/>
  <c r="K49" i="27" s="1"/>
  <c r="L11" i="27"/>
  <c r="M11" i="27"/>
  <c r="N11" i="27"/>
  <c r="O11" i="27"/>
  <c r="O49" i="27" s="1"/>
  <c r="P11" i="27"/>
  <c r="Q11" i="27"/>
  <c r="R11" i="27"/>
  <c r="T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3" i="27"/>
  <c r="T3" i="27"/>
  <c r="S3" i="27"/>
  <c r="R3" i="27"/>
  <c r="Q3" i="27"/>
  <c r="P3" i="27"/>
  <c r="P41" i="27" s="1"/>
  <c r="O3" i="27"/>
  <c r="N3" i="27"/>
  <c r="M3" i="27"/>
  <c r="L3" i="27"/>
  <c r="L41" i="27" s="1"/>
  <c r="K3" i="27"/>
  <c r="J3" i="27"/>
  <c r="I3" i="27"/>
  <c r="H3" i="27"/>
  <c r="H41" i="27" s="1"/>
  <c r="G3" i="27"/>
  <c r="G41" i="27" s="1"/>
  <c r="F3" i="27"/>
  <c r="E3" i="27"/>
  <c r="D3" i="27"/>
  <c r="D41" i="27" s="1"/>
  <c r="C3" i="27"/>
  <c r="C41" i="27" s="1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5" i="27"/>
  <c r="B4" i="27"/>
  <c r="B3" i="27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60" i="2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H37" i="19"/>
  <c r="H36" i="19"/>
  <c r="H35" i="19"/>
  <c r="H34" i="19"/>
  <c r="H33" i="19"/>
  <c r="H32" i="19"/>
  <c r="H31" i="19"/>
  <c r="H30" i="19"/>
  <c r="H28" i="19"/>
  <c r="H27" i="19"/>
  <c r="H26" i="19"/>
  <c r="H25" i="19"/>
  <c r="H24" i="19"/>
  <c r="H23" i="19"/>
  <c r="H22" i="19"/>
  <c r="H21" i="19"/>
  <c r="H19" i="19"/>
  <c r="H18" i="19"/>
  <c r="H17" i="19"/>
  <c r="H16" i="19"/>
  <c r="H15" i="19"/>
  <c r="H14" i="19"/>
  <c r="H13" i="19"/>
  <c r="H12" i="19"/>
  <c r="H10" i="19"/>
  <c r="H9" i="19"/>
  <c r="H8" i="19"/>
  <c r="H7" i="19"/>
  <c r="H6" i="19"/>
  <c r="H5" i="19"/>
  <c r="H4" i="19"/>
  <c r="H3" i="19"/>
  <c r="H37" i="17"/>
  <c r="H36" i="17"/>
  <c r="H35" i="17"/>
  <c r="H34" i="17"/>
  <c r="H33" i="17"/>
  <c r="H32" i="17"/>
  <c r="H31" i="17"/>
  <c r="H30" i="17"/>
  <c r="H28" i="17"/>
  <c r="H27" i="17"/>
  <c r="H26" i="17"/>
  <c r="H25" i="17"/>
  <c r="H24" i="17"/>
  <c r="H23" i="17"/>
  <c r="H22" i="17"/>
  <c r="H21" i="17"/>
  <c r="H19" i="17"/>
  <c r="H18" i="17"/>
  <c r="H17" i="17"/>
  <c r="H16" i="17"/>
  <c r="H15" i="17"/>
  <c r="H14" i="17"/>
  <c r="H13" i="17"/>
  <c r="H12" i="17"/>
  <c r="H10" i="17"/>
  <c r="H9" i="17"/>
  <c r="H8" i="17"/>
  <c r="H7" i="17"/>
  <c r="H6" i="17"/>
  <c r="H5" i="17"/>
  <c r="H4" i="17"/>
  <c r="H3" i="17"/>
  <c r="H37" i="14"/>
  <c r="H36" i="14"/>
  <c r="H35" i="14"/>
  <c r="H34" i="14"/>
  <c r="H33" i="14"/>
  <c r="H32" i="14"/>
  <c r="H31" i="14"/>
  <c r="H30" i="14"/>
  <c r="H28" i="14"/>
  <c r="H27" i="14"/>
  <c r="H26" i="14"/>
  <c r="H25" i="14"/>
  <c r="H24" i="14"/>
  <c r="H23" i="14"/>
  <c r="H22" i="14"/>
  <c r="H21" i="14"/>
  <c r="H19" i="14"/>
  <c r="H18" i="14"/>
  <c r="H17" i="14"/>
  <c r="H16" i="14"/>
  <c r="H15" i="14"/>
  <c r="H14" i="14"/>
  <c r="H13" i="14"/>
  <c r="H12" i="14"/>
  <c r="H10" i="14"/>
  <c r="H9" i="14"/>
  <c r="H8" i="14"/>
  <c r="H7" i="14"/>
  <c r="H6" i="14"/>
  <c r="H5" i="14"/>
  <c r="H4" i="14"/>
  <c r="H3" i="14"/>
  <c r="H37" i="13"/>
  <c r="H36" i="13"/>
  <c r="H35" i="13"/>
  <c r="H34" i="13"/>
  <c r="H33" i="13"/>
  <c r="H32" i="13"/>
  <c r="H31" i="13"/>
  <c r="H30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2" i="13"/>
  <c r="H37" i="12"/>
  <c r="H36" i="12"/>
  <c r="H35" i="12"/>
  <c r="H34" i="12"/>
  <c r="H33" i="12"/>
  <c r="H32" i="12"/>
  <c r="H31" i="12"/>
  <c r="H30" i="12"/>
  <c r="H28" i="12"/>
  <c r="H27" i="12"/>
  <c r="H26" i="12"/>
  <c r="H25" i="12"/>
  <c r="H24" i="12"/>
  <c r="H23" i="12"/>
  <c r="H22" i="12"/>
  <c r="H21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H6" i="12"/>
  <c r="H5" i="12"/>
  <c r="H4" i="12"/>
  <c r="H3" i="12"/>
  <c r="H37" i="11"/>
  <c r="H36" i="11"/>
  <c r="H35" i="11"/>
  <c r="H34" i="11"/>
  <c r="H33" i="11"/>
  <c r="H32" i="11"/>
  <c r="H31" i="11"/>
  <c r="H30" i="11"/>
  <c r="H28" i="11"/>
  <c r="H27" i="11"/>
  <c r="H26" i="11"/>
  <c r="H25" i="11"/>
  <c r="H24" i="11"/>
  <c r="H23" i="11"/>
  <c r="H22" i="11"/>
  <c r="H21" i="11"/>
  <c r="H19" i="11"/>
  <c r="H18" i="11"/>
  <c r="H17" i="11"/>
  <c r="H16" i="11"/>
  <c r="H15" i="11"/>
  <c r="H14" i="11"/>
  <c r="H13" i="11"/>
  <c r="H12" i="11"/>
  <c r="H10" i="11"/>
  <c r="H9" i="11"/>
  <c r="H8" i="11"/>
  <c r="H7" i="11"/>
  <c r="H6" i="11"/>
  <c r="H5" i="11"/>
  <c r="H4" i="11"/>
  <c r="H3" i="11"/>
  <c r="H37" i="10"/>
  <c r="H36" i="10"/>
  <c r="H35" i="10"/>
  <c r="H34" i="10"/>
  <c r="H33" i="10"/>
  <c r="H32" i="10"/>
  <c r="H31" i="10"/>
  <c r="H30" i="10"/>
  <c r="H28" i="10"/>
  <c r="H27" i="10"/>
  <c r="H26" i="10"/>
  <c r="H25" i="10"/>
  <c r="H24" i="10"/>
  <c r="H23" i="10"/>
  <c r="H22" i="10"/>
  <c r="H21" i="10"/>
  <c r="H19" i="10"/>
  <c r="H18" i="10"/>
  <c r="H17" i="10"/>
  <c r="H16" i="10"/>
  <c r="H15" i="10"/>
  <c r="H14" i="10"/>
  <c r="H13" i="10"/>
  <c r="H12" i="10"/>
  <c r="H10" i="10"/>
  <c r="H9" i="10"/>
  <c r="H8" i="10"/>
  <c r="H7" i="10"/>
  <c r="H6" i="10"/>
  <c r="H5" i="10"/>
  <c r="H4" i="10"/>
  <c r="H3" i="10"/>
  <c r="H37" i="9"/>
  <c r="H36" i="9"/>
  <c r="H35" i="9"/>
  <c r="H34" i="9"/>
  <c r="H33" i="9"/>
  <c r="H32" i="9"/>
  <c r="H31" i="9"/>
  <c r="H30" i="9"/>
  <c r="H28" i="9"/>
  <c r="H27" i="9"/>
  <c r="H26" i="9"/>
  <c r="H25" i="9"/>
  <c r="H24" i="9"/>
  <c r="H23" i="9"/>
  <c r="H22" i="9"/>
  <c r="H21" i="9"/>
  <c r="H19" i="9"/>
  <c r="H18" i="9"/>
  <c r="H17" i="9"/>
  <c r="H16" i="9"/>
  <c r="H15" i="9"/>
  <c r="H14" i="9"/>
  <c r="H13" i="9"/>
  <c r="H12" i="9"/>
  <c r="H10" i="9"/>
  <c r="H9" i="9"/>
  <c r="H8" i="9"/>
  <c r="H7" i="9"/>
  <c r="H6" i="9"/>
  <c r="H5" i="9"/>
  <c r="H4" i="9"/>
  <c r="H3" i="9"/>
  <c r="H37" i="8"/>
  <c r="H36" i="8"/>
  <c r="H35" i="8"/>
  <c r="H34" i="8"/>
  <c r="H33" i="8"/>
  <c r="H32" i="8"/>
  <c r="H31" i="8"/>
  <c r="H30" i="8"/>
  <c r="H28" i="8"/>
  <c r="H27" i="8"/>
  <c r="H26" i="8"/>
  <c r="H25" i="8"/>
  <c r="H24" i="8"/>
  <c r="H23" i="8"/>
  <c r="H22" i="8"/>
  <c r="H21" i="8"/>
  <c r="H19" i="8"/>
  <c r="H18" i="8"/>
  <c r="H17" i="8"/>
  <c r="H16" i="8"/>
  <c r="H15" i="8"/>
  <c r="H14" i="8"/>
  <c r="H13" i="8"/>
  <c r="H12" i="8"/>
  <c r="H10" i="8"/>
  <c r="H9" i="8"/>
  <c r="H8" i="8"/>
  <c r="H7" i="8"/>
  <c r="H6" i="8"/>
  <c r="H5" i="8"/>
  <c r="H4" i="8"/>
  <c r="H3" i="8"/>
  <c r="H37" i="7"/>
  <c r="H36" i="7"/>
  <c r="H35" i="7"/>
  <c r="H34" i="7"/>
  <c r="H33" i="7"/>
  <c r="H32" i="7"/>
  <c r="H31" i="7"/>
  <c r="H30" i="7"/>
  <c r="H28" i="7"/>
  <c r="H27" i="7"/>
  <c r="H26" i="7"/>
  <c r="H25" i="7"/>
  <c r="H24" i="7"/>
  <c r="H23" i="7"/>
  <c r="H22" i="7"/>
  <c r="H21" i="7"/>
  <c r="H10" i="7"/>
  <c r="H9" i="7"/>
  <c r="H8" i="7"/>
  <c r="H7" i="7"/>
  <c r="H6" i="7"/>
  <c r="H5" i="7"/>
  <c r="H4" i="7"/>
  <c r="H3" i="7"/>
  <c r="H37" i="6"/>
  <c r="H36" i="6"/>
  <c r="H35" i="6"/>
  <c r="H34" i="6"/>
  <c r="H33" i="6"/>
  <c r="H32" i="6"/>
  <c r="H31" i="6"/>
  <c r="H30" i="6"/>
  <c r="H28" i="6"/>
  <c r="H27" i="6"/>
  <c r="H26" i="6"/>
  <c r="H25" i="6"/>
  <c r="H24" i="6"/>
  <c r="H23" i="6"/>
  <c r="H22" i="6"/>
  <c r="H21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H5" i="6"/>
  <c r="H4" i="6"/>
  <c r="H3" i="6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0" i="5"/>
  <c r="H9" i="5"/>
  <c r="H8" i="5"/>
  <c r="H7" i="5"/>
  <c r="H6" i="5"/>
  <c r="H5" i="5"/>
  <c r="H4" i="5"/>
  <c r="H3" i="5"/>
  <c r="H37" i="4"/>
  <c r="H36" i="4"/>
  <c r="H35" i="4"/>
  <c r="H34" i="4"/>
  <c r="H33" i="4"/>
  <c r="H32" i="4"/>
  <c r="H31" i="4"/>
  <c r="H30" i="4"/>
  <c r="H28" i="4"/>
  <c r="H27" i="4"/>
  <c r="H26" i="4"/>
  <c r="H25" i="4"/>
  <c r="H24" i="4"/>
  <c r="H23" i="4"/>
  <c r="H22" i="4"/>
  <c r="H21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H4" i="4"/>
  <c r="H3" i="4"/>
  <c r="H37" i="3"/>
  <c r="H36" i="3"/>
  <c r="H35" i="3"/>
  <c r="H34" i="3"/>
  <c r="H33" i="3"/>
  <c r="H32" i="3"/>
  <c r="H31" i="3"/>
  <c r="H30" i="3"/>
  <c r="H28" i="3"/>
  <c r="H27" i="3"/>
  <c r="H26" i="3"/>
  <c r="H25" i="3"/>
  <c r="H24" i="3"/>
  <c r="H23" i="3"/>
  <c r="H22" i="3"/>
  <c r="H21" i="3"/>
  <c r="H19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H4" i="3"/>
  <c r="H3" i="3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0" i="1"/>
  <c r="H9" i="1"/>
  <c r="H8" i="1"/>
  <c r="H7" i="1"/>
  <c r="H6" i="1"/>
  <c r="H5" i="1"/>
  <c r="H4" i="1"/>
  <c r="H3" i="1"/>
  <c r="H31" i="15"/>
  <c r="H32" i="15"/>
  <c r="H33" i="15"/>
  <c r="H34" i="15"/>
  <c r="H35" i="15"/>
  <c r="H36" i="15"/>
  <c r="H37" i="15"/>
  <c r="H30" i="15"/>
  <c r="H22" i="15"/>
  <c r="H23" i="15"/>
  <c r="H24" i="15"/>
  <c r="H25" i="15"/>
  <c r="H26" i="15"/>
  <c r="H27" i="15"/>
  <c r="H28" i="15"/>
  <c r="H21" i="15"/>
  <c r="H13" i="15"/>
  <c r="H14" i="15"/>
  <c r="H15" i="15"/>
  <c r="H16" i="15"/>
  <c r="H17" i="15"/>
  <c r="H18" i="15"/>
  <c r="H19" i="15"/>
  <c r="H12" i="15"/>
  <c r="H4" i="15"/>
  <c r="H5" i="15"/>
  <c r="H6" i="15"/>
  <c r="H7" i="15"/>
  <c r="H8" i="15"/>
  <c r="H9" i="15"/>
  <c r="H10" i="15"/>
  <c r="H3" i="15"/>
  <c r="B79" i="33" l="1"/>
  <c r="B81" i="33"/>
  <c r="B80" i="33"/>
  <c r="G65" i="33"/>
  <c r="G82" i="33"/>
  <c r="C66" i="33"/>
  <c r="C86" i="33"/>
  <c r="C67" i="33"/>
  <c r="C84" i="33"/>
  <c r="C68" i="33"/>
  <c r="C85" i="33"/>
  <c r="K69" i="33"/>
  <c r="K83" i="33"/>
  <c r="K70" i="33"/>
  <c r="K79" i="33"/>
  <c r="G73" i="33"/>
  <c r="G87" i="33"/>
  <c r="O65" i="33"/>
  <c r="O82" i="33"/>
  <c r="O66" i="33"/>
  <c r="O86" i="33"/>
  <c r="O67" i="33"/>
  <c r="O84" i="33"/>
  <c r="O68" i="33"/>
  <c r="O85" i="33"/>
  <c r="O69" i="33"/>
  <c r="O83" i="33"/>
  <c r="O70" i="33"/>
  <c r="O79" i="33"/>
  <c r="K71" i="33"/>
  <c r="K81" i="33"/>
  <c r="G72" i="33"/>
  <c r="G80" i="33"/>
  <c r="C73" i="33"/>
  <c r="C87" i="33"/>
  <c r="D65" i="33"/>
  <c r="D82" i="33"/>
  <c r="H65" i="33"/>
  <c r="H82" i="33"/>
  <c r="L65" i="33"/>
  <c r="L82" i="33"/>
  <c r="P65" i="33"/>
  <c r="P82" i="33"/>
  <c r="D66" i="33"/>
  <c r="D86" i="33"/>
  <c r="H66" i="33"/>
  <c r="H86" i="33"/>
  <c r="L66" i="33"/>
  <c r="L86" i="33"/>
  <c r="P66" i="33"/>
  <c r="P86" i="33"/>
  <c r="D67" i="33"/>
  <c r="D84" i="33"/>
  <c r="H67" i="33"/>
  <c r="H84" i="33"/>
  <c r="L67" i="33"/>
  <c r="L84" i="33"/>
  <c r="P67" i="33"/>
  <c r="P84" i="33"/>
  <c r="D68" i="33"/>
  <c r="D85" i="33"/>
  <c r="H68" i="33"/>
  <c r="H85" i="33"/>
  <c r="L68" i="33"/>
  <c r="L85" i="33"/>
  <c r="P68" i="33"/>
  <c r="P85" i="33"/>
  <c r="D69" i="33"/>
  <c r="D83" i="33"/>
  <c r="H69" i="33"/>
  <c r="H83" i="33"/>
  <c r="L69" i="33"/>
  <c r="L83" i="33"/>
  <c r="P69" i="33"/>
  <c r="P83" i="33"/>
  <c r="D70" i="33"/>
  <c r="D79" i="33"/>
  <c r="H70" i="33"/>
  <c r="H79" i="33"/>
  <c r="L70" i="33"/>
  <c r="L79" i="33"/>
  <c r="P70" i="33"/>
  <c r="P79" i="33"/>
  <c r="D71" i="33"/>
  <c r="D81" i="33"/>
  <c r="H71" i="33"/>
  <c r="H81" i="33"/>
  <c r="L71" i="33"/>
  <c r="L81" i="33"/>
  <c r="P71" i="33"/>
  <c r="P81" i="33"/>
  <c r="D72" i="33"/>
  <c r="D80" i="33"/>
  <c r="H72" i="33"/>
  <c r="H80" i="33"/>
  <c r="L72" i="33"/>
  <c r="L80" i="33"/>
  <c r="P72" i="33"/>
  <c r="P80" i="33"/>
  <c r="D73" i="33"/>
  <c r="D87" i="33"/>
  <c r="H73" i="33"/>
  <c r="H87" i="33"/>
  <c r="L73" i="33"/>
  <c r="L87" i="33"/>
  <c r="P73" i="33"/>
  <c r="P87" i="33"/>
  <c r="K65" i="33"/>
  <c r="K82" i="33"/>
  <c r="G66" i="33"/>
  <c r="G86" i="33"/>
  <c r="G67" i="33"/>
  <c r="G84" i="33"/>
  <c r="G68" i="33"/>
  <c r="G85" i="33"/>
  <c r="G69" i="33"/>
  <c r="G83" i="33"/>
  <c r="G70" i="33"/>
  <c r="G79" i="33"/>
  <c r="G71" i="33"/>
  <c r="G81" i="33"/>
  <c r="O71" i="33"/>
  <c r="O81" i="33"/>
  <c r="K72" i="33"/>
  <c r="K80" i="33"/>
  <c r="K73" i="33"/>
  <c r="K87" i="33"/>
  <c r="E65" i="33"/>
  <c r="E82" i="33"/>
  <c r="I65" i="33"/>
  <c r="I82" i="33"/>
  <c r="M65" i="33"/>
  <c r="M82" i="33"/>
  <c r="Q65" i="33"/>
  <c r="Q82" i="33"/>
  <c r="E66" i="33"/>
  <c r="E86" i="33"/>
  <c r="I66" i="33"/>
  <c r="I86" i="33"/>
  <c r="M66" i="33"/>
  <c r="M86" i="33"/>
  <c r="Q66" i="33"/>
  <c r="Q86" i="33"/>
  <c r="E67" i="33"/>
  <c r="E84" i="33"/>
  <c r="I67" i="33"/>
  <c r="I84" i="33"/>
  <c r="M67" i="33"/>
  <c r="M84" i="33"/>
  <c r="Q67" i="33"/>
  <c r="Q84" i="33"/>
  <c r="E68" i="33"/>
  <c r="E85" i="33"/>
  <c r="I68" i="33"/>
  <c r="I85" i="33"/>
  <c r="M68" i="33"/>
  <c r="M85" i="33"/>
  <c r="Q68" i="33"/>
  <c r="Q85" i="33"/>
  <c r="E69" i="33"/>
  <c r="E83" i="33"/>
  <c r="I69" i="33"/>
  <c r="I83" i="33"/>
  <c r="M69" i="33"/>
  <c r="M83" i="33"/>
  <c r="Q69" i="33"/>
  <c r="Q83" i="33"/>
  <c r="E70" i="33"/>
  <c r="E79" i="33"/>
  <c r="I70" i="33"/>
  <c r="I79" i="33"/>
  <c r="M70" i="33"/>
  <c r="M79" i="33"/>
  <c r="Q70" i="33"/>
  <c r="Q79" i="33"/>
  <c r="E71" i="33"/>
  <c r="E81" i="33"/>
  <c r="I71" i="33"/>
  <c r="I81" i="33"/>
  <c r="M71" i="33"/>
  <c r="M81" i="33"/>
  <c r="Q71" i="33"/>
  <c r="Q81" i="33"/>
  <c r="E72" i="33"/>
  <c r="E80" i="33"/>
  <c r="I72" i="33"/>
  <c r="I80" i="33"/>
  <c r="M72" i="33"/>
  <c r="M80" i="33"/>
  <c r="Q72" i="33"/>
  <c r="Q80" i="33"/>
  <c r="E73" i="33"/>
  <c r="E87" i="33"/>
  <c r="I73" i="33"/>
  <c r="I87" i="33"/>
  <c r="M73" i="33"/>
  <c r="M87" i="33"/>
  <c r="Q73" i="33"/>
  <c r="Q87" i="33"/>
  <c r="C65" i="33"/>
  <c r="C82" i="33"/>
  <c r="K66" i="33"/>
  <c r="K86" i="33"/>
  <c r="K67" i="33"/>
  <c r="K84" i="33"/>
  <c r="K68" i="33"/>
  <c r="K85" i="33"/>
  <c r="C69" i="33"/>
  <c r="C83" i="33"/>
  <c r="C70" i="33"/>
  <c r="C79" i="33"/>
  <c r="C71" i="33"/>
  <c r="C81" i="33"/>
  <c r="C72" i="33"/>
  <c r="C80" i="33"/>
  <c r="O72" i="33"/>
  <c r="O80" i="33"/>
  <c r="O73" i="33"/>
  <c r="O87" i="33"/>
  <c r="F65" i="33"/>
  <c r="F82" i="33"/>
  <c r="J65" i="33"/>
  <c r="J82" i="33"/>
  <c r="N65" i="33"/>
  <c r="N82" i="33"/>
  <c r="F66" i="33"/>
  <c r="F86" i="33"/>
  <c r="J66" i="33"/>
  <c r="J86" i="33"/>
  <c r="N66" i="33"/>
  <c r="N86" i="33"/>
  <c r="F67" i="33"/>
  <c r="F84" i="33"/>
  <c r="J67" i="33"/>
  <c r="J84" i="33"/>
  <c r="N67" i="33"/>
  <c r="N84" i="33"/>
  <c r="F68" i="33"/>
  <c r="F85" i="33"/>
  <c r="J68" i="33"/>
  <c r="J85" i="33"/>
  <c r="N68" i="33"/>
  <c r="N85" i="33"/>
  <c r="F69" i="33"/>
  <c r="F83" i="33"/>
  <c r="J69" i="33"/>
  <c r="J83" i="33"/>
  <c r="N69" i="33"/>
  <c r="N83" i="33"/>
  <c r="F70" i="33"/>
  <c r="F79" i="33"/>
  <c r="J70" i="33"/>
  <c r="J79" i="33"/>
  <c r="N70" i="33"/>
  <c r="N79" i="33"/>
  <c r="F71" i="33"/>
  <c r="F81" i="33"/>
  <c r="J71" i="33"/>
  <c r="J81" i="33"/>
  <c r="N71" i="33"/>
  <c r="N81" i="33"/>
  <c r="F72" i="33"/>
  <c r="F80" i="33"/>
  <c r="J72" i="33"/>
  <c r="J80" i="33"/>
  <c r="N72" i="33"/>
  <c r="N80" i="33"/>
  <c r="F73" i="33"/>
  <c r="F87" i="33"/>
  <c r="J73" i="33"/>
  <c r="J87" i="33"/>
  <c r="N73" i="33"/>
  <c r="N87" i="33"/>
  <c r="E74" i="33"/>
  <c r="I74" i="33"/>
  <c r="Q74" i="33"/>
  <c r="R3" i="33"/>
  <c r="R5" i="33"/>
  <c r="S5" i="33" s="1"/>
  <c r="R6" i="33"/>
  <c r="R7" i="33"/>
  <c r="R8" i="33"/>
  <c r="R9" i="33"/>
  <c r="S9" i="33" s="1"/>
  <c r="R11" i="33"/>
  <c r="R12" i="33"/>
  <c r="S12" i="33" s="1"/>
  <c r="R14" i="33"/>
  <c r="R15" i="33"/>
  <c r="S15" i="33" s="1"/>
  <c r="R17" i="33"/>
  <c r="R18" i="33"/>
  <c r="R19" i="33"/>
  <c r="R20" i="33"/>
  <c r="S20" i="33" s="1"/>
  <c r="R21" i="33"/>
  <c r="R22" i="33"/>
  <c r="S22" i="33" s="1"/>
  <c r="R23" i="33"/>
  <c r="S23" i="33" s="1"/>
  <c r="R26" i="33"/>
  <c r="S26" i="33" s="1"/>
  <c r="R27" i="33"/>
  <c r="R28" i="33"/>
  <c r="R29" i="33"/>
  <c r="R31" i="33"/>
  <c r="S31" i="33" s="1"/>
  <c r="R32" i="33"/>
  <c r="R33" i="33"/>
  <c r="R36" i="33"/>
  <c r="R37" i="33"/>
  <c r="S37" i="33" s="1"/>
  <c r="R38" i="33"/>
  <c r="R39" i="33"/>
  <c r="R41" i="33"/>
  <c r="R42" i="33"/>
  <c r="S42" i="33" s="1"/>
  <c r="R43" i="33"/>
  <c r="R45" i="33"/>
  <c r="S45" i="33" s="1"/>
  <c r="R50" i="33"/>
  <c r="B65" i="33"/>
  <c r="R51" i="33"/>
  <c r="B66" i="33"/>
  <c r="R52" i="33"/>
  <c r="B67" i="33"/>
  <c r="R54" i="33"/>
  <c r="R83" i="33" s="1"/>
  <c r="B69" i="33"/>
  <c r="R56" i="33"/>
  <c r="R81" i="33" s="1"/>
  <c r="B71" i="33"/>
  <c r="R57" i="33"/>
  <c r="R80" i="33" s="1"/>
  <c r="B72" i="33"/>
  <c r="R58" i="33"/>
  <c r="R87" i="33" s="1"/>
  <c r="B73" i="33"/>
  <c r="R59" i="33"/>
  <c r="B74" i="33"/>
  <c r="F74" i="33"/>
  <c r="J74" i="33"/>
  <c r="N74" i="33"/>
  <c r="C74" i="33"/>
  <c r="G74" i="33"/>
  <c r="K74" i="33"/>
  <c r="O74" i="33"/>
  <c r="M74" i="33"/>
  <c r="R4" i="33"/>
  <c r="S4" i="33" s="1"/>
  <c r="R10" i="33"/>
  <c r="S10" i="33" s="1"/>
  <c r="R16" i="33"/>
  <c r="S16" i="33" s="1"/>
  <c r="R25" i="33"/>
  <c r="R30" i="33"/>
  <c r="S30" i="33" s="1"/>
  <c r="R34" i="33"/>
  <c r="S34" i="33" s="1"/>
  <c r="R40" i="33"/>
  <c r="S40" i="33" s="1"/>
  <c r="R44" i="33"/>
  <c r="S44" i="33" s="1"/>
  <c r="R53" i="33"/>
  <c r="R85" i="33" s="1"/>
  <c r="B68" i="33"/>
  <c r="R55" i="33"/>
  <c r="R79" i="33" s="1"/>
  <c r="B70" i="33"/>
  <c r="D74" i="33"/>
  <c r="H74" i="33"/>
  <c r="L74" i="33"/>
  <c r="P74" i="33"/>
  <c r="L71" i="32"/>
  <c r="P74" i="32"/>
  <c r="U69" i="32"/>
  <c r="U70" i="32"/>
  <c r="E74" i="32"/>
  <c r="R69" i="32"/>
  <c r="N71" i="32"/>
  <c r="R74" i="32"/>
  <c r="V76" i="32"/>
  <c r="J72" i="32"/>
  <c r="N75" i="32"/>
  <c r="V75" i="32"/>
  <c r="S72" i="32"/>
  <c r="D69" i="32"/>
  <c r="O73" i="32"/>
  <c r="H77" i="32"/>
  <c r="D70" i="32"/>
  <c r="T70" i="32"/>
  <c r="L72" i="32"/>
  <c r="D74" i="32"/>
  <c r="P75" i="32"/>
  <c r="I69" i="32"/>
  <c r="J69" i="32"/>
  <c r="M77" i="32"/>
  <c r="I70" i="32"/>
  <c r="U71" i="32"/>
  <c r="M73" i="32"/>
  <c r="I74" i="32"/>
  <c r="U75" i="32"/>
  <c r="Q76" i="32"/>
  <c r="J77" i="32"/>
  <c r="B71" i="32"/>
  <c r="N72" i="32"/>
  <c r="F74" i="32"/>
  <c r="B75" i="32"/>
  <c r="N76" i="32"/>
  <c r="C71" i="32"/>
  <c r="G71" i="32"/>
  <c r="G76" i="32"/>
  <c r="G77" i="32"/>
  <c r="G75" i="32"/>
  <c r="K76" i="32"/>
  <c r="K71" i="32"/>
  <c r="L77" i="32"/>
  <c r="H70" i="32"/>
  <c r="D71" i="32"/>
  <c r="T71" i="32"/>
  <c r="P72" i="32"/>
  <c r="L73" i="32"/>
  <c r="H74" i="32"/>
  <c r="D75" i="32"/>
  <c r="T75" i="32"/>
  <c r="P76" i="32"/>
  <c r="M69" i="32"/>
  <c r="N69" i="32"/>
  <c r="V77" i="32"/>
  <c r="Q77" i="32"/>
  <c r="M70" i="32"/>
  <c r="I71" i="32"/>
  <c r="E72" i="32"/>
  <c r="U72" i="32"/>
  <c r="Q73" i="32"/>
  <c r="M74" i="32"/>
  <c r="I75" i="32"/>
  <c r="E76" i="32"/>
  <c r="U76" i="32"/>
  <c r="V72" i="32"/>
  <c r="N77" i="32"/>
  <c r="J70" i="32"/>
  <c r="F71" i="32"/>
  <c r="B72" i="32"/>
  <c r="R72" i="32"/>
  <c r="N73" i="32"/>
  <c r="J74" i="32"/>
  <c r="F75" i="32"/>
  <c r="B76" i="32"/>
  <c r="R76" i="32"/>
  <c r="O69" i="32"/>
  <c r="C75" i="32"/>
  <c r="H69" i="32"/>
  <c r="K77" i="32"/>
  <c r="K75" i="32"/>
  <c r="S71" i="32"/>
  <c r="O75" i="32"/>
  <c r="P69" i="32"/>
  <c r="G74" i="32"/>
  <c r="O70" i="32"/>
  <c r="L69" i="32"/>
  <c r="C74" i="32"/>
  <c r="K70" i="32"/>
  <c r="C70" i="32"/>
  <c r="C72" i="32"/>
  <c r="C76" i="32"/>
  <c r="K72" i="32"/>
  <c r="C77" i="32"/>
  <c r="S75" i="32"/>
  <c r="G72" i="32"/>
  <c r="P71" i="32"/>
  <c r="H73" i="32"/>
  <c r="T74" i="32"/>
  <c r="L76" i="32"/>
  <c r="V71" i="32"/>
  <c r="E71" i="32"/>
  <c r="Q72" i="32"/>
  <c r="E75" i="32"/>
  <c r="V74" i="32"/>
  <c r="F70" i="32"/>
  <c r="R71" i="32"/>
  <c r="J73" i="32"/>
  <c r="R75" i="32"/>
  <c r="K69" i="32"/>
  <c r="V69" i="32"/>
  <c r="O72" i="32"/>
  <c r="G70" i="32"/>
  <c r="O71" i="32"/>
  <c r="S74" i="32"/>
  <c r="V70" i="32"/>
  <c r="P77" i="32"/>
  <c r="L70" i="32"/>
  <c r="H71" i="32"/>
  <c r="D72" i="32"/>
  <c r="T72" i="32"/>
  <c r="P73" i="32"/>
  <c r="L74" i="32"/>
  <c r="H75" i="32"/>
  <c r="D76" i="32"/>
  <c r="T76" i="32"/>
  <c r="Q69" i="32"/>
  <c r="B69" i="32"/>
  <c r="E77" i="32"/>
  <c r="U77" i="32"/>
  <c r="Q70" i="32"/>
  <c r="M71" i="32"/>
  <c r="I72" i="32"/>
  <c r="E73" i="32"/>
  <c r="U73" i="32"/>
  <c r="Q74" i="32"/>
  <c r="M75" i="32"/>
  <c r="I76" i="32"/>
  <c r="F69" i="32"/>
  <c r="B77" i="32"/>
  <c r="R77" i="32"/>
  <c r="N70" i="32"/>
  <c r="J71" i="32"/>
  <c r="F72" i="32"/>
  <c r="B73" i="32"/>
  <c r="R73" i="32"/>
  <c r="N74" i="32"/>
  <c r="J75" i="32"/>
  <c r="F76" i="32"/>
  <c r="C69" i="32"/>
  <c r="S69" i="32"/>
  <c r="C73" i="32"/>
  <c r="O74" i="32"/>
  <c r="T69" i="32"/>
  <c r="K74" i="32"/>
  <c r="S70" i="32"/>
  <c r="S73" i="32"/>
  <c r="S76" i="32"/>
  <c r="K73" i="32"/>
  <c r="S77" i="32"/>
  <c r="O76" i="32"/>
  <c r="G73" i="32"/>
  <c r="B62" i="32"/>
  <c r="P56" i="32"/>
  <c r="P61" i="32"/>
  <c r="T60" i="32"/>
  <c r="K60" i="32"/>
  <c r="P57" i="32"/>
  <c r="P62" i="32"/>
  <c r="T61" i="32"/>
  <c r="K61" i="32"/>
  <c r="G61" i="32"/>
  <c r="C61" i="32"/>
  <c r="V4" i="32"/>
  <c r="V2" i="32"/>
  <c r="V9" i="32"/>
  <c r="V8" i="32"/>
  <c r="V6" i="32"/>
  <c r="V5" i="32"/>
  <c r="V40" i="32"/>
  <c r="V39" i="32"/>
  <c r="V38" i="32"/>
  <c r="V37" i="32"/>
  <c r="V36" i="32"/>
  <c r="V35" i="32"/>
  <c r="V34" i="32"/>
  <c r="V33" i="32"/>
  <c r="V32" i="32"/>
  <c r="V30" i="32"/>
  <c r="V29" i="32"/>
  <c r="V28" i="32"/>
  <c r="V27" i="32"/>
  <c r="V26" i="32"/>
  <c r="V25" i="32"/>
  <c r="V24" i="32"/>
  <c r="V23" i="32"/>
  <c r="V22" i="32"/>
  <c r="V19" i="32"/>
  <c r="V18" i="32"/>
  <c r="V17" i="32"/>
  <c r="V16" i="32"/>
  <c r="V15" i="32"/>
  <c r="V14" i="32"/>
  <c r="V13" i="32"/>
  <c r="V12" i="32"/>
  <c r="V7" i="32"/>
  <c r="V3" i="32"/>
  <c r="G29" i="23"/>
  <c r="G11" i="23"/>
  <c r="G29" i="22"/>
  <c r="G11" i="22"/>
  <c r="G38" i="21"/>
  <c r="G20" i="21"/>
  <c r="G29" i="20"/>
  <c r="G38" i="20"/>
  <c r="G39" i="20" s="1"/>
  <c r="G20" i="20"/>
  <c r="G11" i="20"/>
  <c r="U93" i="30"/>
  <c r="G20" i="23"/>
  <c r="G38" i="23"/>
  <c r="U93" i="29"/>
  <c r="U106" i="29"/>
  <c r="U92" i="27"/>
  <c r="U92" i="31"/>
  <c r="U93" i="27"/>
  <c r="U93" i="31"/>
  <c r="U93" i="28"/>
  <c r="G20" i="22"/>
  <c r="G38" i="22"/>
  <c r="G39" i="22" s="1"/>
  <c r="T93" i="29"/>
  <c r="T72" i="29"/>
  <c r="T93" i="30"/>
  <c r="T93" i="27"/>
  <c r="T93" i="31"/>
  <c r="T41" i="27"/>
  <c r="T93" i="28"/>
  <c r="S49" i="27"/>
  <c r="S93" i="29"/>
  <c r="S106" i="29"/>
  <c r="S93" i="30"/>
  <c r="S92" i="31"/>
  <c r="G11" i="21"/>
  <c r="G29" i="21"/>
  <c r="S93" i="27"/>
  <c r="S93" i="31"/>
  <c r="S47" i="27"/>
  <c r="S93" i="28"/>
  <c r="R106" i="29"/>
  <c r="R92" i="27"/>
  <c r="R93" i="30"/>
  <c r="R93" i="27"/>
  <c r="R93" i="31"/>
  <c r="R93" i="28"/>
  <c r="F49" i="30"/>
  <c r="R49" i="28"/>
  <c r="N49" i="28"/>
  <c r="J49" i="28"/>
  <c r="F49" i="28"/>
  <c r="B49" i="28"/>
  <c r="R48" i="28"/>
  <c r="N48" i="28"/>
  <c r="J48" i="28"/>
  <c r="F48" i="28"/>
  <c r="B48" i="28"/>
  <c r="R47" i="28"/>
  <c r="N47" i="28"/>
  <c r="J47" i="28"/>
  <c r="F47" i="28"/>
  <c r="B47" i="28"/>
  <c r="R46" i="28"/>
  <c r="N46" i="28"/>
  <c r="J46" i="28"/>
  <c r="F46" i="28"/>
  <c r="B46" i="28"/>
  <c r="R45" i="28"/>
  <c r="N45" i="28"/>
  <c r="J45" i="28"/>
  <c r="F45" i="28"/>
  <c r="B45" i="28"/>
  <c r="R44" i="28"/>
  <c r="N44" i="28"/>
  <c r="J44" i="28"/>
  <c r="F44" i="28"/>
  <c r="B44" i="28"/>
  <c r="R43" i="28"/>
  <c r="N43" i="28"/>
  <c r="J43" i="28"/>
  <c r="F43" i="28"/>
  <c r="B43" i="28"/>
  <c r="R42" i="28"/>
  <c r="N42" i="28"/>
  <c r="J42" i="28"/>
  <c r="F42" i="28"/>
  <c r="B42" i="28"/>
  <c r="R41" i="28"/>
  <c r="N41" i="28"/>
  <c r="J41" i="28"/>
  <c r="F41" i="28"/>
  <c r="B41" i="28"/>
  <c r="K41" i="27"/>
  <c r="O41" i="27"/>
  <c r="S41" i="27"/>
  <c r="Q46" i="27"/>
  <c r="M46" i="27"/>
  <c r="I46" i="27"/>
  <c r="E46" i="27"/>
  <c r="S45" i="27"/>
  <c r="O45" i="27"/>
  <c r="K45" i="27"/>
  <c r="G45" i="27"/>
  <c r="C45" i="27"/>
  <c r="Q44" i="27"/>
  <c r="M44" i="27"/>
  <c r="I44" i="27"/>
  <c r="E44" i="27"/>
  <c r="S43" i="27"/>
  <c r="O43" i="27"/>
  <c r="K43" i="27"/>
  <c r="G43" i="27"/>
  <c r="C43" i="27"/>
  <c r="Q42" i="27"/>
  <c r="M42" i="27"/>
  <c r="I42" i="27"/>
  <c r="E42" i="27"/>
  <c r="E41" i="27"/>
  <c r="I41" i="27"/>
  <c r="M41" i="27"/>
  <c r="Q41" i="27"/>
  <c r="K46" i="27"/>
  <c r="O42" i="27"/>
  <c r="F41" i="27"/>
  <c r="J41" i="27"/>
  <c r="N41" i="27"/>
  <c r="R41" i="27"/>
  <c r="T49" i="27"/>
  <c r="P49" i="27"/>
  <c r="L49" i="27"/>
  <c r="H49" i="27"/>
  <c r="D49" i="27"/>
  <c r="R48" i="27"/>
  <c r="N48" i="27"/>
  <c r="J48" i="27"/>
  <c r="F48" i="27"/>
  <c r="B41" i="27"/>
  <c r="U47" i="27"/>
  <c r="U43" i="27"/>
  <c r="Q49" i="27"/>
  <c r="I49" i="27"/>
  <c r="S48" i="27"/>
  <c r="K48" i="27"/>
  <c r="G48" i="27"/>
  <c r="Q47" i="27"/>
  <c r="I47" i="27"/>
  <c r="S46" i="27"/>
  <c r="G46" i="27"/>
  <c r="M49" i="27"/>
  <c r="E49" i="27"/>
  <c r="O48" i="27"/>
  <c r="C48" i="27"/>
  <c r="M47" i="27"/>
  <c r="E47" i="27"/>
  <c r="O46" i="27"/>
  <c r="C46" i="27"/>
  <c r="S42" i="27"/>
  <c r="K42" i="27"/>
  <c r="G42" i="27"/>
  <c r="C42" i="27"/>
  <c r="B48" i="27"/>
  <c r="B44" i="27"/>
  <c r="R46" i="27"/>
  <c r="N46" i="27"/>
  <c r="J46" i="27"/>
  <c r="F46" i="27"/>
  <c r="T45" i="27"/>
  <c r="P45" i="27"/>
  <c r="L45" i="27"/>
  <c r="H45" i="27"/>
  <c r="D45" i="27"/>
  <c r="R44" i="27"/>
  <c r="N44" i="27"/>
  <c r="J44" i="27"/>
  <c r="F44" i="27"/>
  <c r="R42" i="27"/>
  <c r="N42" i="27"/>
  <c r="J42" i="27"/>
  <c r="F42" i="27"/>
  <c r="U45" i="27"/>
  <c r="B47" i="27"/>
  <c r="B42" i="27"/>
  <c r="B46" i="27"/>
  <c r="T43" i="27"/>
  <c r="P43" i="27"/>
  <c r="L43" i="27"/>
  <c r="H43" i="27"/>
  <c r="D43" i="27"/>
  <c r="R49" i="27"/>
  <c r="N49" i="27"/>
  <c r="J49" i="27"/>
  <c r="F49" i="27"/>
  <c r="T48" i="27"/>
  <c r="P48" i="27"/>
  <c r="L48" i="27"/>
  <c r="H48" i="27"/>
  <c r="D48" i="27"/>
  <c r="R47" i="27"/>
  <c r="N47" i="27"/>
  <c r="J47" i="27"/>
  <c r="F47" i="27"/>
  <c r="T46" i="27"/>
  <c r="P46" i="27"/>
  <c r="L46" i="27"/>
  <c r="H46" i="27"/>
  <c r="D46" i="27"/>
  <c r="R45" i="27"/>
  <c r="N45" i="27"/>
  <c r="J45" i="27"/>
  <c r="F45" i="27"/>
  <c r="T44" i="27"/>
  <c r="P44" i="27"/>
  <c r="L44" i="27"/>
  <c r="H44" i="27"/>
  <c r="D44" i="27"/>
  <c r="R43" i="27"/>
  <c r="N43" i="27"/>
  <c r="J43" i="27"/>
  <c r="F43" i="27"/>
  <c r="T42" i="27"/>
  <c r="P42" i="27"/>
  <c r="L42" i="27"/>
  <c r="H42" i="27"/>
  <c r="D42" i="27"/>
  <c r="T47" i="27"/>
  <c r="P47" i="27"/>
  <c r="L47" i="27"/>
  <c r="H47" i="27"/>
  <c r="D47" i="27"/>
  <c r="U48" i="27"/>
  <c r="U44" i="27"/>
  <c r="B43" i="27"/>
  <c r="B49" i="27"/>
  <c r="B45" i="27"/>
  <c r="U41" i="27"/>
  <c r="Q45" i="27"/>
  <c r="M45" i="27"/>
  <c r="I45" i="27"/>
  <c r="E45" i="27"/>
  <c r="S44" i="27"/>
  <c r="O44" i="27"/>
  <c r="K44" i="27"/>
  <c r="G44" i="27"/>
  <c r="C44" i="27"/>
  <c r="Q43" i="27"/>
  <c r="M43" i="27"/>
  <c r="I43" i="27"/>
  <c r="E43" i="27"/>
  <c r="U46" i="27"/>
  <c r="U42" i="27"/>
  <c r="U49" i="27"/>
  <c r="U49" i="28"/>
  <c r="Q49" i="28"/>
  <c r="M49" i="28"/>
  <c r="I49" i="28"/>
  <c r="E49" i="28"/>
  <c r="U48" i="28"/>
  <c r="Q48" i="28"/>
  <c r="M48" i="28"/>
  <c r="I48" i="28"/>
  <c r="E48" i="28"/>
  <c r="U47" i="28"/>
  <c r="Q47" i="28"/>
  <c r="M47" i="28"/>
  <c r="I47" i="28"/>
  <c r="E47" i="28"/>
  <c r="U46" i="28"/>
  <c r="Q46" i="28"/>
  <c r="M46" i="28"/>
  <c r="I46" i="28"/>
  <c r="E46" i="28"/>
  <c r="U45" i="28"/>
  <c r="Q45" i="28"/>
  <c r="M45" i="28"/>
  <c r="I45" i="28"/>
  <c r="E45" i="28"/>
  <c r="U44" i="28"/>
  <c r="Q44" i="28"/>
  <c r="M44" i="28"/>
  <c r="I44" i="28"/>
  <c r="E44" i="28"/>
  <c r="U43" i="28"/>
  <c r="Q43" i="28"/>
  <c r="M43" i="28"/>
  <c r="I43" i="28"/>
  <c r="E43" i="28"/>
  <c r="U42" i="28"/>
  <c r="Q42" i="28"/>
  <c r="M42" i="28"/>
  <c r="I42" i="28"/>
  <c r="E42" i="28"/>
  <c r="U41" i="28"/>
  <c r="Q41" i="28"/>
  <c r="M41" i="28"/>
  <c r="I41" i="28"/>
  <c r="E41" i="28"/>
  <c r="T49" i="28"/>
  <c r="P49" i="28"/>
  <c r="L49" i="28"/>
  <c r="H49" i="28"/>
  <c r="D49" i="28"/>
  <c r="T48" i="28"/>
  <c r="P48" i="28"/>
  <c r="L48" i="28"/>
  <c r="H48" i="28"/>
  <c r="D48" i="28"/>
  <c r="T47" i="28"/>
  <c r="P47" i="28"/>
  <c r="L47" i="28"/>
  <c r="H47" i="28"/>
  <c r="D47" i="28"/>
  <c r="T46" i="28"/>
  <c r="P46" i="28"/>
  <c r="L46" i="28"/>
  <c r="H46" i="28"/>
  <c r="D46" i="28"/>
  <c r="T45" i="28"/>
  <c r="P45" i="28"/>
  <c r="L45" i="28"/>
  <c r="H45" i="28"/>
  <c r="D45" i="28"/>
  <c r="T44" i="28"/>
  <c r="P44" i="28"/>
  <c r="L44" i="28"/>
  <c r="H44" i="28"/>
  <c r="D44" i="28"/>
  <c r="T43" i="28"/>
  <c r="P43" i="28"/>
  <c r="L43" i="28"/>
  <c r="H43" i="28"/>
  <c r="D43" i="28"/>
  <c r="T42" i="28"/>
  <c r="P42" i="28"/>
  <c r="L42" i="28"/>
  <c r="H42" i="28"/>
  <c r="D42" i="28"/>
  <c r="T41" i="28"/>
  <c r="P41" i="28"/>
  <c r="L41" i="28"/>
  <c r="H41" i="28"/>
  <c r="D41" i="28"/>
  <c r="S49" i="28"/>
  <c r="O49" i="28"/>
  <c r="K49" i="28"/>
  <c r="G49" i="28"/>
  <c r="C49" i="28"/>
  <c r="S48" i="28"/>
  <c r="O48" i="28"/>
  <c r="K48" i="28"/>
  <c r="G48" i="28"/>
  <c r="C48" i="28"/>
  <c r="S47" i="28"/>
  <c r="O47" i="28"/>
  <c r="K47" i="28"/>
  <c r="G47" i="28"/>
  <c r="C47" i="28"/>
  <c r="S46" i="28"/>
  <c r="O46" i="28"/>
  <c r="K46" i="28"/>
  <c r="G46" i="28"/>
  <c r="C46" i="28"/>
  <c r="S45" i="28"/>
  <c r="O45" i="28"/>
  <c r="K45" i="28"/>
  <c r="G45" i="28"/>
  <c r="C45" i="28"/>
  <c r="S44" i="28"/>
  <c r="O44" i="28"/>
  <c r="K44" i="28"/>
  <c r="G44" i="28"/>
  <c r="C44" i="28"/>
  <c r="S43" i="28"/>
  <c r="O43" i="28"/>
  <c r="K43" i="28"/>
  <c r="G43" i="28"/>
  <c r="C43" i="28"/>
  <c r="S42" i="28"/>
  <c r="O42" i="28"/>
  <c r="K42" i="28"/>
  <c r="G42" i="28"/>
  <c r="C42" i="28"/>
  <c r="S41" i="28"/>
  <c r="O41" i="28"/>
  <c r="K41" i="28"/>
  <c r="G41" i="28"/>
  <c r="C41" i="28"/>
  <c r="R49" i="29"/>
  <c r="N49" i="29"/>
  <c r="J49" i="29"/>
  <c r="B49" i="29"/>
  <c r="N48" i="29"/>
  <c r="F48" i="29"/>
  <c r="N47" i="29"/>
  <c r="R46" i="29"/>
  <c r="J46" i="29"/>
  <c r="B46" i="29"/>
  <c r="N45" i="29"/>
  <c r="F45" i="29"/>
  <c r="N44" i="29"/>
  <c r="F44" i="29"/>
  <c r="N43" i="29"/>
  <c r="B43" i="29"/>
  <c r="N42" i="29"/>
  <c r="J42" i="29"/>
  <c r="B42" i="29"/>
  <c r="N41" i="29"/>
  <c r="F41" i="29"/>
  <c r="I49" i="29"/>
  <c r="F49" i="29"/>
  <c r="R48" i="29"/>
  <c r="J48" i="29"/>
  <c r="B48" i="29"/>
  <c r="R47" i="29"/>
  <c r="J47" i="29"/>
  <c r="F47" i="29"/>
  <c r="B47" i="29"/>
  <c r="N46" i="29"/>
  <c r="F46" i="29"/>
  <c r="R45" i="29"/>
  <c r="J45" i="29"/>
  <c r="B45" i="29"/>
  <c r="R44" i="29"/>
  <c r="J44" i="29"/>
  <c r="B44" i="29"/>
  <c r="R43" i="29"/>
  <c r="J43" i="29"/>
  <c r="F43" i="29"/>
  <c r="R42" i="29"/>
  <c r="F42" i="29"/>
  <c r="R41" i="29"/>
  <c r="J41" i="29"/>
  <c r="B41" i="29"/>
  <c r="U49" i="29"/>
  <c r="Q49" i="29"/>
  <c r="E49" i="29"/>
  <c r="M49" i="29"/>
  <c r="U48" i="29"/>
  <c r="Q48" i="29"/>
  <c r="M48" i="29"/>
  <c r="I48" i="29"/>
  <c r="E48" i="29"/>
  <c r="U47" i="29"/>
  <c r="Q47" i="29"/>
  <c r="M47" i="29"/>
  <c r="I47" i="29"/>
  <c r="E47" i="29"/>
  <c r="U46" i="29"/>
  <c r="Q46" i="29"/>
  <c r="M46" i="29"/>
  <c r="I46" i="29"/>
  <c r="E46" i="29"/>
  <c r="U45" i="29"/>
  <c r="Q45" i="29"/>
  <c r="M45" i="29"/>
  <c r="I45" i="29"/>
  <c r="E45" i="29"/>
  <c r="U44" i="29"/>
  <c r="Q44" i="29"/>
  <c r="M44" i="29"/>
  <c r="I44" i="29"/>
  <c r="E44" i="29"/>
  <c r="U43" i="29"/>
  <c r="Q43" i="29"/>
  <c r="M43" i="29"/>
  <c r="I43" i="29"/>
  <c r="E43" i="29"/>
  <c r="U42" i="29"/>
  <c r="Q42" i="29"/>
  <c r="M42" i="29"/>
  <c r="I42" i="29"/>
  <c r="E42" i="29"/>
  <c r="U41" i="29"/>
  <c r="Q41" i="29"/>
  <c r="M41" i="29"/>
  <c r="I41" i="29"/>
  <c r="E41" i="29"/>
  <c r="T49" i="29"/>
  <c r="P49" i="29"/>
  <c r="L49" i="29"/>
  <c r="H49" i="29"/>
  <c r="D49" i="29"/>
  <c r="T48" i="29"/>
  <c r="P48" i="29"/>
  <c r="L48" i="29"/>
  <c r="H48" i="29"/>
  <c r="D48" i="29"/>
  <c r="T47" i="29"/>
  <c r="P47" i="29"/>
  <c r="L47" i="29"/>
  <c r="H47" i="29"/>
  <c r="D47" i="29"/>
  <c r="T46" i="29"/>
  <c r="P46" i="29"/>
  <c r="L46" i="29"/>
  <c r="H46" i="29"/>
  <c r="D46" i="29"/>
  <c r="T45" i="29"/>
  <c r="P45" i="29"/>
  <c r="L45" i="29"/>
  <c r="H45" i="29"/>
  <c r="D45" i="29"/>
  <c r="T44" i="29"/>
  <c r="P44" i="29"/>
  <c r="L44" i="29"/>
  <c r="H44" i="29"/>
  <c r="D44" i="29"/>
  <c r="T43" i="29"/>
  <c r="P43" i="29"/>
  <c r="L43" i="29"/>
  <c r="H43" i="29"/>
  <c r="D43" i="29"/>
  <c r="T42" i="29"/>
  <c r="P42" i="29"/>
  <c r="L42" i="29"/>
  <c r="H42" i="29"/>
  <c r="D42" i="29"/>
  <c r="T41" i="29"/>
  <c r="P41" i="29"/>
  <c r="L41" i="29"/>
  <c r="H41" i="29"/>
  <c r="D41" i="29"/>
  <c r="S49" i="29"/>
  <c r="O49" i="29"/>
  <c r="K49" i="29"/>
  <c r="G49" i="29"/>
  <c r="C49" i="29"/>
  <c r="S48" i="29"/>
  <c r="O48" i="29"/>
  <c r="K48" i="29"/>
  <c r="G48" i="29"/>
  <c r="C48" i="29"/>
  <c r="S47" i="29"/>
  <c r="O47" i="29"/>
  <c r="K47" i="29"/>
  <c r="G47" i="29"/>
  <c r="C47" i="29"/>
  <c r="S46" i="29"/>
  <c r="O46" i="29"/>
  <c r="K46" i="29"/>
  <c r="G46" i="29"/>
  <c r="C46" i="29"/>
  <c r="S45" i="29"/>
  <c r="O45" i="29"/>
  <c r="K45" i="29"/>
  <c r="G45" i="29"/>
  <c r="C45" i="29"/>
  <c r="S44" i="29"/>
  <c r="O44" i="29"/>
  <c r="K44" i="29"/>
  <c r="G44" i="29"/>
  <c r="C44" i="29"/>
  <c r="S43" i="29"/>
  <c r="O43" i="29"/>
  <c r="K43" i="29"/>
  <c r="G43" i="29"/>
  <c r="C43" i="29"/>
  <c r="S42" i="29"/>
  <c r="O42" i="29"/>
  <c r="K42" i="29"/>
  <c r="G42" i="29"/>
  <c r="C42" i="29"/>
  <c r="S41" i="29"/>
  <c r="O41" i="29"/>
  <c r="K41" i="29"/>
  <c r="G41" i="29"/>
  <c r="C41" i="29"/>
  <c r="B49" i="30"/>
  <c r="R49" i="30"/>
  <c r="J49" i="30"/>
  <c r="R48" i="30"/>
  <c r="N48" i="30"/>
  <c r="J48" i="30"/>
  <c r="F48" i="30"/>
  <c r="B48" i="30"/>
  <c r="R47" i="30"/>
  <c r="N47" i="30"/>
  <c r="J47" i="30"/>
  <c r="F47" i="30"/>
  <c r="B47" i="30"/>
  <c r="R46" i="30"/>
  <c r="N46" i="30"/>
  <c r="J46" i="30"/>
  <c r="F46" i="30"/>
  <c r="B46" i="30"/>
  <c r="R45" i="30"/>
  <c r="N45" i="30"/>
  <c r="J45" i="30"/>
  <c r="F45" i="30"/>
  <c r="B45" i="30"/>
  <c r="R44" i="30"/>
  <c r="N44" i="30"/>
  <c r="J44" i="30"/>
  <c r="F44" i="30"/>
  <c r="B44" i="30"/>
  <c r="R43" i="30"/>
  <c r="N43" i="30"/>
  <c r="J43" i="30"/>
  <c r="F43" i="30"/>
  <c r="B43" i="30"/>
  <c r="R42" i="30"/>
  <c r="N42" i="30"/>
  <c r="J42" i="30"/>
  <c r="F42" i="30"/>
  <c r="B42" i="30"/>
  <c r="R41" i="30"/>
  <c r="N41" i="30"/>
  <c r="J41" i="30"/>
  <c r="F41" i="30"/>
  <c r="B41" i="30"/>
  <c r="U49" i="30"/>
  <c r="Q49" i="30"/>
  <c r="M49" i="30"/>
  <c r="I49" i="30"/>
  <c r="E49" i="30"/>
  <c r="U48" i="30"/>
  <c r="Q48" i="30"/>
  <c r="M48" i="30"/>
  <c r="I48" i="30"/>
  <c r="E48" i="30"/>
  <c r="U47" i="30"/>
  <c r="Q47" i="30"/>
  <c r="M47" i="30"/>
  <c r="I47" i="30"/>
  <c r="E47" i="30"/>
  <c r="U46" i="30"/>
  <c r="Q46" i="30"/>
  <c r="M46" i="30"/>
  <c r="I46" i="30"/>
  <c r="E46" i="30"/>
  <c r="U45" i="30"/>
  <c r="Q45" i="30"/>
  <c r="M45" i="30"/>
  <c r="I45" i="30"/>
  <c r="E45" i="30"/>
  <c r="U44" i="30"/>
  <c r="Q44" i="30"/>
  <c r="M44" i="30"/>
  <c r="I44" i="30"/>
  <c r="E44" i="30"/>
  <c r="U43" i="30"/>
  <c r="Q43" i="30"/>
  <c r="M43" i="30"/>
  <c r="I43" i="30"/>
  <c r="E43" i="30"/>
  <c r="U42" i="30"/>
  <c r="Q42" i="30"/>
  <c r="M42" i="30"/>
  <c r="I42" i="30"/>
  <c r="E42" i="30"/>
  <c r="U41" i="30"/>
  <c r="Q41" i="30"/>
  <c r="M41" i="30"/>
  <c r="I41" i="30"/>
  <c r="E41" i="30"/>
  <c r="T49" i="30"/>
  <c r="P49" i="30"/>
  <c r="L49" i="30"/>
  <c r="D49" i="30"/>
  <c r="T48" i="30"/>
  <c r="P48" i="30"/>
  <c r="L48" i="30"/>
  <c r="H48" i="30"/>
  <c r="D48" i="30"/>
  <c r="T47" i="30"/>
  <c r="P47" i="30"/>
  <c r="L47" i="30"/>
  <c r="H47" i="30"/>
  <c r="D47" i="30"/>
  <c r="T46" i="30"/>
  <c r="P46" i="30"/>
  <c r="L46" i="30"/>
  <c r="H46" i="30"/>
  <c r="D46" i="30"/>
  <c r="T45" i="30"/>
  <c r="P45" i="30"/>
  <c r="L45" i="30"/>
  <c r="H45" i="30"/>
  <c r="D45" i="30"/>
  <c r="T44" i="30"/>
  <c r="P44" i="30"/>
  <c r="L44" i="30"/>
  <c r="H44" i="30"/>
  <c r="D44" i="30"/>
  <c r="T43" i="30"/>
  <c r="P43" i="30"/>
  <c r="L43" i="30"/>
  <c r="H43" i="30"/>
  <c r="D43" i="30"/>
  <c r="T42" i="30"/>
  <c r="P42" i="30"/>
  <c r="L42" i="30"/>
  <c r="H42" i="30"/>
  <c r="D42" i="30"/>
  <c r="T41" i="30"/>
  <c r="P41" i="30"/>
  <c r="L41" i="30"/>
  <c r="H41" i="30"/>
  <c r="D41" i="30"/>
  <c r="S49" i="30"/>
  <c r="O49" i="30"/>
  <c r="K49" i="30"/>
  <c r="G49" i="30"/>
  <c r="C49" i="30"/>
  <c r="S48" i="30"/>
  <c r="O48" i="30"/>
  <c r="K48" i="30"/>
  <c r="G48" i="30"/>
  <c r="C48" i="30"/>
  <c r="S47" i="30"/>
  <c r="O47" i="30"/>
  <c r="K47" i="30"/>
  <c r="G47" i="30"/>
  <c r="C47" i="30"/>
  <c r="S46" i="30"/>
  <c r="O46" i="30"/>
  <c r="K46" i="30"/>
  <c r="G46" i="30"/>
  <c r="C46" i="30"/>
  <c r="S45" i="30"/>
  <c r="O45" i="30"/>
  <c r="K45" i="30"/>
  <c r="G45" i="30"/>
  <c r="C45" i="30"/>
  <c r="S44" i="30"/>
  <c r="O44" i="30"/>
  <c r="K44" i="30"/>
  <c r="G44" i="30"/>
  <c r="C44" i="30"/>
  <c r="S43" i="30"/>
  <c r="O43" i="30"/>
  <c r="K43" i="30"/>
  <c r="G43" i="30"/>
  <c r="C43" i="30"/>
  <c r="S42" i="30"/>
  <c r="O42" i="30"/>
  <c r="K42" i="30"/>
  <c r="G42" i="30"/>
  <c r="C42" i="30"/>
  <c r="S41" i="30"/>
  <c r="O41" i="30"/>
  <c r="K41" i="30"/>
  <c r="G41" i="30"/>
  <c r="C41" i="30"/>
  <c r="N49" i="31"/>
  <c r="B49" i="31"/>
  <c r="N48" i="31"/>
  <c r="B48" i="31"/>
  <c r="J47" i="31"/>
  <c r="R46" i="31"/>
  <c r="F46" i="31"/>
  <c r="N45" i="31"/>
  <c r="B45" i="31"/>
  <c r="N44" i="31"/>
  <c r="F44" i="31"/>
  <c r="N43" i="31"/>
  <c r="B43" i="31"/>
  <c r="J42" i="31"/>
  <c r="N41" i="31"/>
  <c r="F41" i="31"/>
  <c r="U49" i="31"/>
  <c r="Q49" i="31"/>
  <c r="M49" i="31"/>
  <c r="I49" i="31"/>
  <c r="E49" i="31"/>
  <c r="U48" i="31"/>
  <c r="Q48" i="31"/>
  <c r="M48" i="31"/>
  <c r="I48" i="31"/>
  <c r="E48" i="31"/>
  <c r="U47" i="31"/>
  <c r="Q47" i="31"/>
  <c r="M47" i="31"/>
  <c r="I47" i="31"/>
  <c r="E47" i="31"/>
  <c r="U46" i="31"/>
  <c r="Q46" i="31"/>
  <c r="M46" i="31"/>
  <c r="I46" i="31"/>
  <c r="E46" i="31"/>
  <c r="U45" i="31"/>
  <c r="Q45" i="31"/>
  <c r="M45" i="31"/>
  <c r="I45" i="31"/>
  <c r="E45" i="31"/>
  <c r="U44" i="31"/>
  <c r="Q44" i="31"/>
  <c r="M44" i="31"/>
  <c r="I44" i="31"/>
  <c r="E44" i="31"/>
  <c r="U43" i="31"/>
  <c r="Q43" i="31"/>
  <c r="M43" i="31"/>
  <c r="I43" i="31"/>
  <c r="E43" i="31"/>
  <c r="U42" i="31"/>
  <c r="Q42" i="31"/>
  <c r="M42" i="31"/>
  <c r="I42" i="31"/>
  <c r="E42" i="31"/>
  <c r="U41" i="31"/>
  <c r="Q41" i="31"/>
  <c r="M41" i="31"/>
  <c r="I41" i="31"/>
  <c r="E41" i="31"/>
  <c r="J49" i="31"/>
  <c r="R48" i="31"/>
  <c r="F48" i="31"/>
  <c r="N47" i="31"/>
  <c r="B47" i="31"/>
  <c r="J46" i="31"/>
  <c r="R45" i="31"/>
  <c r="F45" i="31"/>
  <c r="R44" i="31"/>
  <c r="B44" i="31"/>
  <c r="J43" i="31"/>
  <c r="R42" i="31"/>
  <c r="F42" i="31"/>
  <c r="R41" i="31"/>
  <c r="J41" i="31"/>
  <c r="T49" i="31"/>
  <c r="P49" i="31"/>
  <c r="L49" i="31"/>
  <c r="H49" i="31"/>
  <c r="D49" i="31"/>
  <c r="T48" i="31"/>
  <c r="P48" i="31"/>
  <c r="L48" i="31"/>
  <c r="H48" i="31"/>
  <c r="D48" i="31"/>
  <c r="T47" i="31"/>
  <c r="P47" i="31"/>
  <c r="L47" i="31"/>
  <c r="H47" i="31"/>
  <c r="D47" i="31"/>
  <c r="T46" i="31"/>
  <c r="P46" i="31"/>
  <c r="L46" i="31"/>
  <c r="H46" i="31"/>
  <c r="D46" i="31"/>
  <c r="T45" i="31"/>
  <c r="P45" i="31"/>
  <c r="L45" i="31"/>
  <c r="H45" i="31"/>
  <c r="D45" i="31"/>
  <c r="T44" i="31"/>
  <c r="P44" i="31"/>
  <c r="L44" i="31"/>
  <c r="H44" i="31"/>
  <c r="D44" i="31"/>
  <c r="T43" i="31"/>
  <c r="P43" i="31"/>
  <c r="L43" i="31"/>
  <c r="H43" i="31"/>
  <c r="D43" i="31"/>
  <c r="T42" i="31"/>
  <c r="P42" i="31"/>
  <c r="L42" i="31"/>
  <c r="H42" i="31"/>
  <c r="D42" i="31"/>
  <c r="T41" i="31"/>
  <c r="P41" i="31"/>
  <c r="L41" i="31"/>
  <c r="H41" i="31"/>
  <c r="D41" i="31"/>
  <c r="R49" i="31"/>
  <c r="F49" i="31"/>
  <c r="J48" i="31"/>
  <c r="R47" i="31"/>
  <c r="F47" i="31"/>
  <c r="N46" i="31"/>
  <c r="B46" i="31"/>
  <c r="J45" i="31"/>
  <c r="J44" i="31"/>
  <c r="R43" i="31"/>
  <c r="F43" i="31"/>
  <c r="N42" i="31"/>
  <c r="B42" i="31"/>
  <c r="B41" i="31"/>
  <c r="S49" i="31"/>
  <c r="O49" i="31"/>
  <c r="K49" i="31"/>
  <c r="G49" i="31"/>
  <c r="C49" i="31"/>
  <c r="S48" i="31"/>
  <c r="O48" i="31"/>
  <c r="K48" i="31"/>
  <c r="G48" i="31"/>
  <c r="C48" i="31"/>
  <c r="S47" i="31"/>
  <c r="O47" i="31"/>
  <c r="K47" i="31"/>
  <c r="G47" i="31"/>
  <c r="C47" i="31"/>
  <c r="S46" i="31"/>
  <c r="O46" i="31"/>
  <c r="K46" i="31"/>
  <c r="G46" i="31"/>
  <c r="C46" i="31"/>
  <c r="S45" i="31"/>
  <c r="O45" i="31"/>
  <c r="K45" i="31"/>
  <c r="G45" i="31"/>
  <c r="C45" i="31"/>
  <c r="S44" i="31"/>
  <c r="O44" i="31"/>
  <c r="K44" i="31"/>
  <c r="G44" i="31"/>
  <c r="C44" i="31"/>
  <c r="S43" i="31"/>
  <c r="O43" i="31"/>
  <c r="K43" i="31"/>
  <c r="G43" i="31"/>
  <c r="C43" i="31"/>
  <c r="S42" i="31"/>
  <c r="O42" i="31"/>
  <c r="K42" i="31"/>
  <c r="G42" i="31"/>
  <c r="C42" i="31"/>
  <c r="S41" i="31"/>
  <c r="O41" i="31"/>
  <c r="K41" i="31"/>
  <c r="G41" i="31"/>
  <c r="C41" i="31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60" i="2"/>
  <c r="B167" i="2"/>
  <c r="E167" i="2"/>
  <c r="H167" i="2"/>
  <c r="K167" i="2"/>
  <c r="N167" i="2"/>
  <c r="Q167" i="2"/>
  <c r="B168" i="2"/>
  <c r="E168" i="2"/>
  <c r="H168" i="2"/>
  <c r="K168" i="2"/>
  <c r="N168" i="2"/>
  <c r="Q168" i="2"/>
  <c r="B169" i="2"/>
  <c r="E169" i="2"/>
  <c r="H169" i="2"/>
  <c r="K169" i="2"/>
  <c r="N169" i="2"/>
  <c r="Q169" i="2"/>
  <c r="B170" i="2"/>
  <c r="E170" i="2"/>
  <c r="H170" i="2"/>
  <c r="K170" i="2"/>
  <c r="N170" i="2"/>
  <c r="Q170" i="2"/>
  <c r="B171" i="2"/>
  <c r="E171" i="2"/>
  <c r="K171" i="2"/>
  <c r="N171" i="2"/>
  <c r="Q171" i="2"/>
  <c r="B172" i="2"/>
  <c r="E172" i="2"/>
  <c r="H172" i="2"/>
  <c r="K172" i="2"/>
  <c r="N172" i="2"/>
  <c r="Q172" i="2"/>
  <c r="B173" i="2"/>
  <c r="E173" i="2"/>
  <c r="H173" i="2"/>
  <c r="K173" i="2"/>
  <c r="N173" i="2"/>
  <c r="Q173" i="2"/>
  <c r="B174" i="2"/>
  <c r="E174" i="2"/>
  <c r="H174" i="2"/>
  <c r="K174" i="2"/>
  <c r="N174" i="2"/>
  <c r="Q174" i="2"/>
  <c r="B175" i="2"/>
  <c r="C175" i="2" s="1"/>
  <c r="E175" i="2"/>
  <c r="F175" i="2" s="1"/>
  <c r="K175" i="2"/>
  <c r="L175" i="2" s="1"/>
  <c r="N175" i="2"/>
  <c r="O175" i="2" s="1"/>
  <c r="Q175" i="2"/>
  <c r="R175" i="2" s="1"/>
  <c r="E166" i="2"/>
  <c r="F166" i="2" s="1"/>
  <c r="H166" i="2"/>
  <c r="K166" i="2"/>
  <c r="N166" i="2"/>
  <c r="O166" i="2" s="1"/>
  <c r="Q166" i="2"/>
  <c r="B166" i="2"/>
  <c r="C86" i="19"/>
  <c r="D86" i="19"/>
  <c r="E86" i="19"/>
  <c r="F86" i="19"/>
  <c r="G86" i="19"/>
  <c r="C87" i="19"/>
  <c r="D87" i="19"/>
  <c r="E87" i="19"/>
  <c r="F87" i="19"/>
  <c r="G87" i="19"/>
  <c r="C88" i="19"/>
  <c r="D88" i="19"/>
  <c r="E88" i="19"/>
  <c r="F88" i="19"/>
  <c r="G88" i="19"/>
  <c r="C89" i="19"/>
  <c r="D89" i="19"/>
  <c r="E89" i="19"/>
  <c r="F89" i="19"/>
  <c r="G89" i="19"/>
  <c r="C90" i="19"/>
  <c r="D90" i="19"/>
  <c r="E90" i="19"/>
  <c r="F90" i="19"/>
  <c r="G90" i="19"/>
  <c r="C91" i="19"/>
  <c r="D91" i="19"/>
  <c r="E91" i="19"/>
  <c r="F91" i="19"/>
  <c r="G91" i="19"/>
  <c r="C92" i="19"/>
  <c r="D92" i="19"/>
  <c r="E92" i="19"/>
  <c r="F92" i="19"/>
  <c r="G92" i="19"/>
  <c r="C93" i="19"/>
  <c r="D93" i="19"/>
  <c r="E93" i="19"/>
  <c r="F93" i="19"/>
  <c r="G93" i="19"/>
  <c r="C94" i="19"/>
  <c r="D94" i="19"/>
  <c r="E94" i="19"/>
  <c r="F94" i="19"/>
  <c r="G94" i="19"/>
  <c r="C95" i="19"/>
  <c r="D95" i="19"/>
  <c r="E95" i="19"/>
  <c r="F95" i="19"/>
  <c r="G95" i="19"/>
  <c r="B87" i="19"/>
  <c r="B88" i="19"/>
  <c r="B89" i="19"/>
  <c r="B90" i="19"/>
  <c r="B91" i="19"/>
  <c r="B92" i="19"/>
  <c r="B93" i="19"/>
  <c r="B94" i="19"/>
  <c r="B95" i="19"/>
  <c r="B86" i="19"/>
  <c r="E61" i="19"/>
  <c r="F81" i="19"/>
  <c r="E81" i="19"/>
  <c r="D81" i="19"/>
  <c r="C81" i="19"/>
  <c r="B81" i="19"/>
  <c r="G80" i="19"/>
  <c r="G79" i="19"/>
  <c r="G78" i="19"/>
  <c r="G77" i="19"/>
  <c r="G76" i="19"/>
  <c r="G75" i="19"/>
  <c r="G74" i="19"/>
  <c r="G73" i="19"/>
  <c r="G72" i="19"/>
  <c r="F71" i="19"/>
  <c r="E71" i="19"/>
  <c r="D71" i="19"/>
  <c r="C71" i="19"/>
  <c r="B71" i="19"/>
  <c r="G70" i="19"/>
  <c r="G69" i="19"/>
  <c r="G68" i="19"/>
  <c r="G67" i="19"/>
  <c r="G66" i="19"/>
  <c r="G65" i="19"/>
  <c r="G64" i="19"/>
  <c r="G63" i="19"/>
  <c r="G62" i="19"/>
  <c r="F61" i="19"/>
  <c r="D61" i="19"/>
  <c r="C61" i="19"/>
  <c r="B61" i="19"/>
  <c r="G60" i="19"/>
  <c r="G59" i="19"/>
  <c r="G58" i="19"/>
  <c r="G57" i="19"/>
  <c r="G56" i="19"/>
  <c r="G55" i="19"/>
  <c r="G54" i="19"/>
  <c r="G53" i="19"/>
  <c r="G52" i="19"/>
  <c r="F51" i="19"/>
  <c r="E51" i="19"/>
  <c r="D51" i="19"/>
  <c r="C51" i="19"/>
  <c r="B51" i="19"/>
  <c r="G50" i="19"/>
  <c r="G49" i="19"/>
  <c r="G48" i="19"/>
  <c r="G47" i="19"/>
  <c r="G46" i="19"/>
  <c r="G45" i="19"/>
  <c r="G44" i="19"/>
  <c r="G43" i="19"/>
  <c r="G42" i="19"/>
  <c r="F38" i="19"/>
  <c r="E38" i="19"/>
  <c r="D38" i="19"/>
  <c r="C38" i="19"/>
  <c r="B38" i="19"/>
  <c r="G37" i="19"/>
  <c r="G36" i="19"/>
  <c r="G35" i="19"/>
  <c r="G34" i="19"/>
  <c r="G33" i="19"/>
  <c r="G32" i="19"/>
  <c r="G31" i="19"/>
  <c r="G30" i="19"/>
  <c r="F29" i="19"/>
  <c r="E29" i="19"/>
  <c r="D29" i="19"/>
  <c r="C29" i="19"/>
  <c r="B29" i="19"/>
  <c r="G28" i="19"/>
  <c r="G27" i="19"/>
  <c r="G26" i="19"/>
  <c r="G25" i="19"/>
  <c r="G24" i="19"/>
  <c r="G23" i="19"/>
  <c r="G22" i="19"/>
  <c r="G21" i="19"/>
  <c r="F20" i="19"/>
  <c r="E20" i="19"/>
  <c r="D20" i="19"/>
  <c r="C20" i="19"/>
  <c r="B20" i="19"/>
  <c r="G19" i="19"/>
  <c r="G18" i="19"/>
  <c r="G17" i="19"/>
  <c r="G16" i="19"/>
  <c r="G15" i="19"/>
  <c r="G14" i="19"/>
  <c r="G13" i="19"/>
  <c r="G12" i="19"/>
  <c r="F11" i="19"/>
  <c r="E11" i="19"/>
  <c r="D11" i="19"/>
  <c r="C11" i="19"/>
  <c r="B11" i="19"/>
  <c r="G10" i="19"/>
  <c r="G9" i="19"/>
  <c r="G8" i="19"/>
  <c r="G7" i="19"/>
  <c r="G6" i="19"/>
  <c r="G5" i="19"/>
  <c r="G4" i="19"/>
  <c r="G3" i="19"/>
  <c r="H96" i="2"/>
  <c r="G96" i="2" s="1"/>
  <c r="N105" i="2"/>
  <c r="V101" i="2" s="1"/>
  <c r="V102" i="2"/>
  <c r="V104" i="2"/>
  <c r="W104" i="2"/>
  <c r="U105" i="2"/>
  <c r="U106" i="2"/>
  <c r="V106" i="2"/>
  <c r="U107" i="2"/>
  <c r="W107" i="2"/>
  <c r="V108" i="2"/>
  <c r="W108" i="2"/>
  <c r="W109" i="2"/>
  <c r="T102" i="2"/>
  <c r="T103" i="2"/>
  <c r="T106" i="2"/>
  <c r="T107" i="2"/>
  <c r="T109" i="2"/>
  <c r="G95" i="17"/>
  <c r="F95" i="17"/>
  <c r="E95" i="17"/>
  <c r="D95" i="17"/>
  <c r="C95" i="17"/>
  <c r="B95" i="17"/>
  <c r="G94" i="17"/>
  <c r="F94" i="17"/>
  <c r="E94" i="17"/>
  <c r="D94" i="17"/>
  <c r="C94" i="17"/>
  <c r="B94" i="17"/>
  <c r="G93" i="17"/>
  <c r="F93" i="17"/>
  <c r="E93" i="17"/>
  <c r="D93" i="17"/>
  <c r="C93" i="17"/>
  <c r="B93" i="17"/>
  <c r="G92" i="17"/>
  <c r="F92" i="17"/>
  <c r="E92" i="17"/>
  <c r="D92" i="17"/>
  <c r="C92" i="17"/>
  <c r="B92" i="17"/>
  <c r="G91" i="17"/>
  <c r="F91" i="17"/>
  <c r="E91" i="17"/>
  <c r="D91" i="17"/>
  <c r="C91" i="17"/>
  <c r="B91" i="17"/>
  <c r="G90" i="17"/>
  <c r="F90" i="17"/>
  <c r="E90" i="17"/>
  <c r="D90" i="17"/>
  <c r="C90" i="17"/>
  <c r="B90" i="17"/>
  <c r="G89" i="17"/>
  <c r="F89" i="17"/>
  <c r="E89" i="17"/>
  <c r="D89" i="17"/>
  <c r="C89" i="17"/>
  <c r="B89" i="17"/>
  <c r="G88" i="17"/>
  <c r="F88" i="17"/>
  <c r="E88" i="17"/>
  <c r="D88" i="17"/>
  <c r="C88" i="17"/>
  <c r="B88" i="17"/>
  <c r="G87" i="17"/>
  <c r="F87" i="17"/>
  <c r="E87" i="17"/>
  <c r="D87" i="17"/>
  <c r="C87" i="17"/>
  <c r="B87" i="17"/>
  <c r="G86" i="17"/>
  <c r="F86" i="17"/>
  <c r="E86" i="17"/>
  <c r="D86" i="17"/>
  <c r="C86" i="17"/>
  <c r="B86" i="17"/>
  <c r="G95" i="14"/>
  <c r="F95" i="14"/>
  <c r="E95" i="14"/>
  <c r="D95" i="14"/>
  <c r="C95" i="14"/>
  <c r="B95" i="14"/>
  <c r="G94" i="14"/>
  <c r="F94" i="14"/>
  <c r="E94" i="14"/>
  <c r="D94" i="14"/>
  <c r="C94" i="14"/>
  <c r="B94" i="14"/>
  <c r="G93" i="14"/>
  <c r="F93" i="14"/>
  <c r="E93" i="14"/>
  <c r="D93" i="14"/>
  <c r="C93" i="14"/>
  <c r="B93" i="14"/>
  <c r="G92" i="14"/>
  <c r="F92" i="14"/>
  <c r="E92" i="14"/>
  <c r="D92" i="14"/>
  <c r="C92" i="14"/>
  <c r="B92" i="14"/>
  <c r="G91" i="14"/>
  <c r="F91" i="14"/>
  <c r="E91" i="14"/>
  <c r="D91" i="14"/>
  <c r="C91" i="14"/>
  <c r="B91" i="14"/>
  <c r="G90" i="14"/>
  <c r="F90" i="14"/>
  <c r="E90" i="14"/>
  <c r="D90" i="14"/>
  <c r="C90" i="14"/>
  <c r="B90" i="14"/>
  <c r="G89" i="14"/>
  <c r="F89" i="14"/>
  <c r="E89" i="14"/>
  <c r="D89" i="14"/>
  <c r="C89" i="14"/>
  <c r="B89" i="14"/>
  <c r="G88" i="14"/>
  <c r="F88" i="14"/>
  <c r="E88" i="14"/>
  <c r="D88" i="14"/>
  <c r="C88" i="14"/>
  <c r="B88" i="14"/>
  <c r="G87" i="14"/>
  <c r="F87" i="14"/>
  <c r="E87" i="14"/>
  <c r="D87" i="14"/>
  <c r="C87" i="14"/>
  <c r="B87" i="14"/>
  <c r="G86" i="14"/>
  <c r="F86" i="14"/>
  <c r="E86" i="14"/>
  <c r="D86" i="14"/>
  <c r="C86" i="14"/>
  <c r="B86" i="14"/>
  <c r="G95" i="13"/>
  <c r="F95" i="13"/>
  <c r="E95" i="13"/>
  <c r="D95" i="13"/>
  <c r="C95" i="13"/>
  <c r="B95" i="13"/>
  <c r="G94" i="13"/>
  <c r="F94" i="13"/>
  <c r="E94" i="13"/>
  <c r="D94" i="13"/>
  <c r="C94" i="13"/>
  <c r="B94" i="13"/>
  <c r="G93" i="13"/>
  <c r="F93" i="13"/>
  <c r="E93" i="13"/>
  <c r="D93" i="13"/>
  <c r="C93" i="13"/>
  <c r="B93" i="13"/>
  <c r="G92" i="13"/>
  <c r="F92" i="13"/>
  <c r="E92" i="13"/>
  <c r="D92" i="13"/>
  <c r="C92" i="13"/>
  <c r="B92" i="13"/>
  <c r="G91" i="13"/>
  <c r="F91" i="13"/>
  <c r="E91" i="13"/>
  <c r="D91" i="13"/>
  <c r="C91" i="13"/>
  <c r="B91" i="13"/>
  <c r="G90" i="13"/>
  <c r="F90" i="13"/>
  <c r="E90" i="13"/>
  <c r="D90" i="13"/>
  <c r="C90" i="13"/>
  <c r="B90" i="13"/>
  <c r="G89" i="13"/>
  <c r="F89" i="13"/>
  <c r="E89" i="13"/>
  <c r="D89" i="13"/>
  <c r="C89" i="13"/>
  <c r="B89" i="13"/>
  <c r="G88" i="13"/>
  <c r="F88" i="13"/>
  <c r="E88" i="13"/>
  <c r="D88" i="13"/>
  <c r="C88" i="13"/>
  <c r="B88" i="13"/>
  <c r="G87" i="13"/>
  <c r="F87" i="13"/>
  <c r="E87" i="13"/>
  <c r="D87" i="13"/>
  <c r="C87" i="13"/>
  <c r="B87" i="13"/>
  <c r="G86" i="13"/>
  <c r="F86" i="13"/>
  <c r="E86" i="13"/>
  <c r="D86" i="13"/>
  <c r="C86" i="13"/>
  <c r="B86" i="13"/>
  <c r="G95" i="12"/>
  <c r="F95" i="12"/>
  <c r="E95" i="12"/>
  <c r="C95" i="12"/>
  <c r="B95" i="12"/>
  <c r="G94" i="12"/>
  <c r="F94" i="12"/>
  <c r="E94" i="12"/>
  <c r="D94" i="12"/>
  <c r="C94" i="12"/>
  <c r="B94" i="12"/>
  <c r="G93" i="12"/>
  <c r="F93" i="12"/>
  <c r="E93" i="12"/>
  <c r="D93" i="12"/>
  <c r="M104" i="29" s="1"/>
  <c r="C93" i="12"/>
  <c r="B93" i="12"/>
  <c r="G92" i="12"/>
  <c r="F92" i="12"/>
  <c r="E92" i="12"/>
  <c r="D92" i="12"/>
  <c r="C92" i="12"/>
  <c r="B92" i="12"/>
  <c r="G91" i="12"/>
  <c r="F91" i="12"/>
  <c r="E91" i="12"/>
  <c r="D91" i="12"/>
  <c r="M102" i="29" s="1"/>
  <c r="C91" i="12"/>
  <c r="B91" i="12"/>
  <c r="G90" i="12"/>
  <c r="F90" i="12"/>
  <c r="E90" i="12"/>
  <c r="D90" i="12"/>
  <c r="C90" i="12"/>
  <c r="B90" i="12"/>
  <c r="G89" i="12"/>
  <c r="F89" i="12"/>
  <c r="E89" i="12"/>
  <c r="D89" i="12"/>
  <c r="C89" i="12"/>
  <c r="B89" i="12"/>
  <c r="G88" i="12"/>
  <c r="F88" i="12"/>
  <c r="E88" i="12"/>
  <c r="D88" i="12"/>
  <c r="C88" i="12"/>
  <c r="B88" i="12"/>
  <c r="G87" i="12"/>
  <c r="F87" i="12"/>
  <c r="E87" i="12"/>
  <c r="D87" i="12"/>
  <c r="C87" i="12"/>
  <c r="B87" i="12"/>
  <c r="G86" i="12"/>
  <c r="F86" i="12"/>
  <c r="E86" i="12"/>
  <c r="D86" i="12"/>
  <c r="C86" i="12"/>
  <c r="B86" i="12"/>
  <c r="G95" i="11"/>
  <c r="F95" i="11"/>
  <c r="E95" i="11"/>
  <c r="D95" i="11"/>
  <c r="C95" i="11"/>
  <c r="B95" i="11"/>
  <c r="G94" i="11"/>
  <c r="F94" i="11"/>
  <c r="E94" i="11"/>
  <c r="D94" i="11"/>
  <c r="C94" i="11"/>
  <c r="B94" i="11"/>
  <c r="G93" i="11"/>
  <c r="F93" i="11"/>
  <c r="E93" i="11"/>
  <c r="D93" i="11"/>
  <c r="C93" i="11"/>
  <c r="B93" i="11"/>
  <c r="G92" i="11"/>
  <c r="F92" i="11"/>
  <c r="E92" i="11"/>
  <c r="D92" i="11"/>
  <c r="C92" i="11"/>
  <c r="B92" i="11"/>
  <c r="G91" i="11"/>
  <c r="F91" i="11"/>
  <c r="E91" i="11"/>
  <c r="D91" i="11"/>
  <c r="C91" i="11"/>
  <c r="B91" i="11"/>
  <c r="G90" i="11"/>
  <c r="F90" i="11"/>
  <c r="E90" i="11"/>
  <c r="D90" i="11"/>
  <c r="C90" i="11"/>
  <c r="B90" i="11"/>
  <c r="G89" i="11"/>
  <c r="F89" i="11"/>
  <c r="E89" i="11"/>
  <c r="D89" i="11"/>
  <c r="C89" i="11"/>
  <c r="B89" i="11"/>
  <c r="G88" i="11"/>
  <c r="F88" i="11"/>
  <c r="E88" i="11"/>
  <c r="D88" i="11"/>
  <c r="C88" i="11"/>
  <c r="B88" i="11"/>
  <c r="G87" i="11"/>
  <c r="F87" i="11"/>
  <c r="E87" i="11"/>
  <c r="D87" i="11"/>
  <c r="C87" i="11"/>
  <c r="B87" i="11"/>
  <c r="G86" i="11"/>
  <c r="F86" i="11"/>
  <c r="E86" i="11"/>
  <c r="D86" i="11"/>
  <c r="C86" i="11"/>
  <c r="B86" i="11"/>
  <c r="G95" i="10"/>
  <c r="F95" i="10"/>
  <c r="E95" i="10"/>
  <c r="D95" i="10"/>
  <c r="C95" i="10"/>
  <c r="B95" i="10"/>
  <c r="G94" i="10"/>
  <c r="F94" i="10"/>
  <c r="E94" i="10"/>
  <c r="D94" i="10"/>
  <c r="C94" i="10"/>
  <c r="B94" i="10"/>
  <c r="G93" i="10"/>
  <c r="F93" i="10"/>
  <c r="E93" i="10"/>
  <c r="D93" i="10"/>
  <c r="C93" i="10"/>
  <c r="B93" i="10"/>
  <c r="G92" i="10"/>
  <c r="F92" i="10"/>
  <c r="E92" i="10"/>
  <c r="D92" i="10"/>
  <c r="C92" i="10"/>
  <c r="B92" i="10"/>
  <c r="G91" i="10"/>
  <c r="F91" i="10"/>
  <c r="E91" i="10"/>
  <c r="D91" i="10"/>
  <c r="C91" i="10"/>
  <c r="B91" i="10"/>
  <c r="G90" i="10"/>
  <c r="F90" i="10"/>
  <c r="E90" i="10"/>
  <c r="D90" i="10"/>
  <c r="C90" i="10"/>
  <c r="B90" i="10"/>
  <c r="G89" i="10"/>
  <c r="F89" i="10"/>
  <c r="E89" i="10"/>
  <c r="D89" i="10"/>
  <c r="C89" i="10"/>
  <c r="B89" i="10"/>
  <c r="G88" i="10"/>
  <c r="F88" i="10"/>
  <c r="E88" i="10"/>
  <c r="D88" i="10"/>
  <c r="C88" i="10"/>
  <c r="B88" i="10"/>
  <c r="G87" i="10"/>
  <c r="F87" i="10"/>
  <c r="E87" i="10"/>
  <c r="D87" i="10"/>
  <c r="C87" i="10"/>
  <c r="B87" i="10"/>
  <c r="G86" i="10"/>
  <c r="F86" i="10"/>
  <c r="E86" i="10"/>
  <c r="D86" i="10"/>
  <c r="C86" i="10"/>
  <c r="B86" i="10"/>
  <c r="G95" i="9"/>
  <c r="F95" i="9"/>
  <c r="E95" i="9"/>
  <c r="D95" i="9"/>
  <c r="C95" i="9"/>
  <c r="B95" i="9"/>
  <c r="G94" i="9"/>
  <c r="F94" i="9"/>
  <c r="E94" i="9"/>
  <c r="D94" i="9"/>
  <c r="C94" i="9"/>
  <c r="B94" i="9"/>
  <c r="G93" i="9"/>
  <c r="F93" i="9"/>
  <c r="E93" i="9"/>
  <c r="D93" i="9"/>
  <c r="C93" i="9"/>
  <c r="B93" i="9"/>
  <c r="G92" i="9"/>
  <c r="F92" i="9"/>
  <c r="E92" i="9"/>
  <c r="D92" i="9"/>
  <c r="C92" i="9"/>
  <c r="B92" i="9"/>
  <c r="G91" i="9"/>
  <c r="F91" i="9"/>
  <c r="E91" i="9"/>
  <c r="D91" i="9"/>
  <c r="C91" i="9"/>
  <c r="B91" i="9"/>
  <c r="G90" i="9"/>
  <c r="F90" i="9"/>
  <c r="E90" i="9"/>
  <c r="D90" i="9"/>
  <c r="C90" i="9"/>
  <c r="B90" i="9"/>
  <c r="G89" i="9"/>
  <c r="F89" i="9"/>
  <c r="E89" i="9"/>
  <c r="D89" i="9"/>
  <c r="C89" i="9"/>
  <c r="B89" i="9"/>
  <c r="G88" i="9"/>
  <c r="F88" i="9"/>
  <c r="E88" i="9"/>
  <c r="D88" i="9"/>
  <c r="C88" i="9"/>
  <c r="B88" i="9"/>
  <c r="G87" i="9"/>
  <c r="F87" i="9"/>
  <c r="E87" i="9"/>
  <c r="D87" i="9"/>
  <c r="C87" i="9"/>
  <c r="B87" i="9"/>
  <c r="G86" i="9"/>
  <c r="F86" i="9"/>
  <c r="E86" i="9"/>
  <c r="D86" i="9"/>
  <c r="C86" i="9"/>
  <c r="B86" i="9"/>
  <c r="G95" i="8"/>
  <c r="F95" i="8"/>
  <c r="E95" i="8"/>
  <c r="D95" i="8"/>
  <c r="C95" i="8"/>
  <c r="B95" i="8"/>
  <c r="G94" i="8"/>
  <c r="F94" i="8"/>
  <c r="E94" i="8"/>
  <c r="D94" i="8"/>
  <c r="C94" i="8"/>
  <c r="B94" i="8"/>
  <c r="G93" i="8"/>
  <c r="F93" i="8"/>
  <c r="E93" i="8"/>
  <c r="D93" i="8"/>
  <c r="C93" i="8"/>
  <c r="B93" i="8"/>
  <c r="G92" i="8"/>
  <c r="F92" i="8"/>
  <c r="E92" i="8"/>
  <c r="D92" i="8"/>
  <c r="C92" i="8"/>
  <c r="B92" i="8"/>
  <c r="G91" i="8"/>
  <c r="F91" i="8"/>
  <c r="E91" i="8"/>
  <c r="D91" i="8"/>
  <c r="C91" i="8"/>
  <c r="B91" i="8"/>
  <c r="G90" i="8"/>
  <c r="F90" i="8"/>
  <c r="E90" i="8"/>
  <c r="D90" i="8"/>
  <c r="C90" i="8"/>
  <c r="B90" i="8"/>
  <c r="G89" i="8"/>
  <c r="F89" i="8"/>
  <c r="E89" i="8"/>
  <c r="D89" i="8"/>
  <c r="C89" i="8"/>
  <c r="B89" i="8"/>
  <c r="G88" i="8"/>
  <c r="F88" i="8"/>
  <c r="E88" i="8"/>
  <c r="D88" i="8"/>
  <c r="C88" i="8"/>
  <c r="B88" i="8"/>
  <c r="G87" i="8"/>
  <c r="F87" i="8"/>
  <c r="E87" i="8"/>
  <c r="D87" i="8"/>
  <c r="C87" i="8"/>
  <c r="B87" i="8"/>
  <c r="G86" i="8"/>
  <c r="F86" i="8"/>
  <c r="E86" i="8"/>
  <c r="D86" i="8"/>
  <c r="C86" i="8"/>
  <c r="B86" i="8"/>
  <c r="G95" i="7"/>
  <c r="F95" i="7"/>
  <c r="E95" i="7"/>
  <c r="D95" i="7"/>
  <c r="C95" i="7"/>
  <c r="B95" i="7"/>
  <c r="G94" i="7"/>
  <c r="F94" i="7"/>
  <c r="E94" i="7"/>
  <c r="D94" i="7"/>
  <c r="C94" i="7"/>
  <c r="B94" i="7"/>
  <c r="G93" i="7"/>
  <c r="F93" i="7"/>
  <c r="E93" i="7"/>
  <c r="D93" i="7"/>
  <c r="C93" i="7"/>
  <c r="B93" i="7"/>
  <c r="G92" i="7"/>
  <c r="F92" i="7"/>
  <c r="E92" i="7"/>
  <c r="D92" i="7"/>
  <c r="C92" i="7"/>
  <c r="B92" i="7"/>
  <c r="G91" i="7"/>
  <c r="F91" i="7"/>
  <c r="E91" i="7"/>
  <c r="D91" i="7"/>
  <c r="C91" i="7"/>
  <c r="B91" i="7"/>
  <c r="G90" i="7"/>
  <c r="F90" i="7"/>
  <c r="E90" i="7"/>
  <c r="D90" i="7"/>
  <c r="C90" i="7"/>
  <c r="B90" i="7"/>
  <c r="G89" i="7"/>
  <c r="F89" i="7"/>
  <c r="E89" i="7"/>
  <c r="D89" i="7"/>
  <c r="C89" i="7"/>
  <c r="B89" i="7"/>
  <c r="G88" i="7"/>
  <c r="F88" i="7"/>
  <c r="E88" i="7"/>
  <c r="D88" i="7"/>
  <c r="C88" i="7"/>
  <c r="B88" i="7"/>
  <c r="G87" i="7"/>
  <c r="F87" i="7"/>
  <c r="E87" i="7"/>
  <c r="D87" i="7"/>
  <c r="C87" i="7"/>
  <c r="B87" i="7"/>
  <c r="G86" i="7"/>
  <c r="F86" i="7"/>
  <c r="E86" i="7"/>
  <c r="D86" i="7"/>
  <c r="C86" i="7"/>
  <c r="B86" i="7"/>
  <c r="G95" i="6"/>
  <c r="F95" i="6"/>
  <c r="E95" i="6"/>
  <c r="D95" i="6"/>
  <c r="C95" i="6"/>
  <c r="B95" i="6"/>
  <c r="G94" i="6"/>
  <c r="F94" i="6"/>
  <c r="E94" i="6"/>
  <c r="D94" i="6"/>
  <c r="C94" i="6"/>
  <c r="B94" i="6"/>
  <c r="G93" i="6"/>
  <c r="F93" i="6"/>
  <c r="E93" i="6"/>
  <c r="D93" i="6"/>
  <c r="C93" i="6"/>
  <c r="B93" i="6"/>
  <c r="G92" i="6"/>
  <c r="F92" i="6"/>
  <c r="E92" i="6"/>
  <c r="D92" i="6"/>
  <c r="C92" i="6"/>
  <c r="B92" i="6"/>
  <c r="G91" i="6"/>
  <c r="F91" i="6"/>
  <c r="E91" i="6"/>
  <c r="D91" i="6"/>
  <c r="C91" i="6"/>
  <c r="B91" i="6"/>
  <c r="G90" i="6"/>
  <c r="F90" i="6"/>
  <c r="E90" i="6"/>
  <c r="D90" i="6"/>
  <c r="C90" i="6"/>
  <c r="B90" i="6"/>
  <c r="G89" i="6"/>
  <c r="F89" i="6"/>
  <c r="E89" i="6"/>
  <c r="D89" i="6"/>
  <c r="C89" i="6"/>
  <c r="B89" i="6"/>
  <c r="G88" i="6"/>
  <c r="F88" i="6"/>
  <c r="E88" i="6"/>
  <c r="D88" i="6"/>
  <c r="C88" i="6"/>
  <c r="B88" i="6"/>
  <c r="G87" i="6"/>
  <c r="F87" i="6"/>
  <c r="E87" i="6"/>
  <c r="D87" i="6"/>
  <c r="C87" i="6"/>
  <c r="B87" i="6"/>
  <c r="G86" i="6"/>
  <c r="F86" i="6"/>
  <c r="E86" i="6"/>
  <c r="D86" i="6"/>
  <c r="C86" i="6"/>
  <c r="B86" i="6"/>
  <c r="G95" i="5"/>
  <c r="F95" i="5"/>
  <c r="E95" i="5"/>
  <c r="D95" i="5"/>
  <c r="C95" i="5"/>
  <c r="B95" i="5"/>
  <c r="G94" i="5"/>
  <c r="F94" i="5"/>
  <c r="E94" i="5"/>
  <c r="D94" i="5"/>
  <c r="C94" i="5"/>
  <c r="B94" i="5"/>
  <c r="G93" i="5"/>
  <c r="F93" i="5"/>
  <c r="E93" i="5"/>
  <c r="D93" i="5"/>
  <c r="C93" i="5"/>
  <c r="B93" i="5"/>
  <c r="G92" i="5"/>
  <c r="F92" i="5"/>
  <c r="E92" i="5"/>
  <c r="D92" i="5"/>
  <c r="C92" i="5"/>
  <c r="B92" i="5"/>
  <c r="G91" i="5"/>
  <c r="F91" i="5"/>
  <c r="E91" i="5"/>
  <c r="D91" i="5"/>
  <c r="C91" i="5"/>
  <c r="B91" i="5"/>
  <c r="G90" i="5"/>
  <c r="F90" i="5"/>
  <c r="E90" i="5"/>
  <c r="D90" i="5"/>
  <c r="C90" i="5"/>
  <c r="B90" i="5"/>
  <c r="G89" i="5"/>
  <c r="F89" i="5"/>
  <c r="E89" i="5"/>
  <c r="D89" i="5"/>
  <c r="C89" i="5"/>
  <c r="B89" i="5"/>
  <c r="G88" i="5"/>
  <c r="F88" i="5"/>
  <c r="E88" i="5"/>
  <c r="D88" i="5"/>
  <c r="C88" i="5"/>
  <c r="B88" i="5"/>
  <c r="G87" i="5"/>
  <c r="F87" i="5"/>
  <c r="E87" i="5"/>
  <c r="D87" i="5"/>
  <c r="C87" i="5"/>
  <c r="B87" i="5"/>
  <c r="G86" i="5"/>
  <c r="F86" i="5"/>
  <c r="E86" i="5"/>
  <c r="D86" i="5"/>
  <c r="C86" i="5"/>
  <c r="B86" i="5"/>
  <c r="G95" i="4"/>
  <c r="F95" i="4"/>
  <c r="E95" i="4"/>
  <c r="D95" i="4"/>
  <c r="C95" i="4"/>
  <c r="B95" i="4"/>
  <c r="G94" i="4"/>
  <c r="F94" i="4"/>
  <c r="E94" i="4"/>
  <c r="D94" i="4"/>
  <c r="C94" i="4"/>
  <c r="B94" i="4"/>
  <c r="G93" i="4"/>
  <c r="F93" i="4"/>
  <c r="E93" i="4"/>
  <c r="D93" i="4"/>
  <c r="C93" i="4"/>
  <c r="B93" i="4"/>
  <c r="G92" i="4"/>
  <c r="F92" i="4"/>
  <c r="E92" i="4"/>
  <c r="D92" i="4"/>
  <c r="C92" i="4"/>
  <c r="B92" i="4"/>
  <c r="G91" i="4"/>
  <c r="F91" i="4"/>
  <c r="E91" i="4"/>
  <c r="D91" i="4"/>
  <c r="C91" i="4"/>
  <c r="B91" i="4"/>
  <c r="G90" i="4"/>
  <c r="F90" i="4"/>
  <c r="E90" i="4"/>
  <c r="D90" i="4"/>
  <c r="C90" i="4"/>
  <c r="B90" i="4"/>
  <c r="G89" i="4"/>
  <c r="F89" i="4"/>
  <c r="E89" i="4"/>
  <c r="D89" i="4"/>
  <c r="C89" i="4"/>
  <c r="B89" i="4"/>
  <c r="G88" i="4"/>
  <c r="F88" i="4"/>
  <c r="E88" i="4"/>
  <c r="D88" i="4"/>
  <c r="C88" i="4"/>
  <c r="B88" i="4"/>
  <c r="G87" i="4"/>
  <c r="F87" i="4"/>
  <c r="E87" i="4"/>
  <c r="D87" i="4"/>
  <c r="C87" i="4"/>
  <c r="B87" i="4"/>
  <c r="G86" i="4"/>
  <c r="F86" i="4"/>
  <c r="E86" i="4"/>
  <c r="D86" i="4"/>
  <c r="C86" i="4"/>
  <c r="B86" i="4"/>
  <c r="N141" i="2"/>
  <c r="O141" i="2"/>
  <c r="Q141" i="2"/>
  <c r="R141" i="2"/>
  <c r="S141" i="2"/>
  <c r="T141" i="2"/>
  <c r="N142" i="2"/>
  <c r="O142" i="2"/>
  <c r="Q142" i="2"/>
  <c r="R142" i="2"/>
  <c r="S142" i="2"/>
  <c r="T142" i="2"/>
  <c r="N143" i="2"/>
  <c r="O143" i="2"/>
  <c r="Q143" i="2"/>
  <c r="R143" i="2"/>
  <c r="S143" i="2"/>
  <c r="T143" i="2"/>
  <c r="N144" i="2"/>
  <c r="O144" i="2"/>
  <c r="Q144" i="2"/>
  <c r="R144" i="2"/>
  <c r="S144" i="2"/>
  <c r="T144" i="2"/>
  <c r="N145" i="2"/>
  <c r="O145" i="2"/>
  <c r="Q145" i="2"/>
  <c r="R145" i="2"/>
  <c r="S145" i="2"/>
  <c r="T145" i="2"/>
  <c r="M143" i="2"/>
  <c r="M142" i="2"/>
  <c r="M141" i="2"/>
  <c r="M145" i="2"/>
  <c r="M144" i="2"/>
  <c r="B142" i="2"/>
  <c r="B143" i="2"/>
  <c r="B144" i="2"/>
  <c r="B145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B56" i="2"/>
  <c r="C56" i="2"/>
  <c r="D56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6" i="2"/>
  <c r="F56" i="2"/>
  <c r="G56" i="2"/>
  <c r="G48" i="2"/>
  <c r="F48" i="2"/>
  <c r="E48" i="2"/>
  <c r="D48" i="2"/>
  <c r="C48" i="2"/>
  <c r="B48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B45" i="2"/>
  <c r="C45" i="2"/>
  <c r="D45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5" i="2"/>
  <c r="F45" i="2"/>
  <c r="G45" i="2"/>
  <c r="G37" i="2"/>
  <c r="F37" i="2"/>
  <c r="E37" i="2"/>
  <c r="D37" i="2"/>
  <c r="C37" i="2"/>
  <c r="B37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4" i="2"/>
  <c r="B34" i="2"/>
  <c r="C34" i="2"/>
  <c r="D34" i="2"/>
  <c r="F27" i="2"/>
  <c r="G27" i="2"/>
  <c r="F28" i="2"/>
  <c r="G28" i="2"/>
  <c r="F29" i="2"/>
  <c r="G29" i="2"/>
  <c r="F30" i="2"/>
  <c r="G30" i="2"/>
  <c r="F31" i="2"/>
  <c r="G31" i="2"/>
  <c r="F32" i="2"/>
  <c r="G32" i="2"/>
  <c r="F34" i="2"/>
  <c r="G34" i="2"/>
  <c r="G26" i="2"/>
  <c r="F26" i="2"/>
  <c r="E26" i="2"/>
  <c r="D26" i="2"/>
  <c r="C26" i="2"/>
  <c r="B26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G14" i="2"/>
  <c r="F14" i="2"/>
  <c r="E14" i="2"/>
  <c r="D14" i="2"/>
  <c r="C14" i="2"/>
  <c r="B14" i="2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B11" i="2"/>
  <c r="C11" i="2"/>
  <c r="D11" i="2"/>
  <c r="E11" i="2"/>
  <c r="F11" i="2"/>
  <c r="B60" i="33" s="1"/>
  <c r="G11" i="2"/>
  <c r="C60" i="33" s="1"/>
  <c r="B2" i="2"/>
  <c r="C2" i="2"/>
  <c r="D2" i="2"/>
  <c r="E2" i="2"/>
  <c r="F2" i="2"/>
  <c r="G2" i="2"/>
  <c r="K25" i="24"/>
  <c r="K11" i="24"/>
  <c r="M3" i="24" s="1"/>
  <c r="L25" i="24"/>
  <c r="L11" i="24"/>
  <c r="N10" i="24" s="1"/>
  <c r="K11" i="23"/>
  <c r="M3" i="23" s="1"/>
  <c r="K22" i="23"/>
  <c r="L22" i="23"/>
  <c r="L11" i="23"/>
  <c r="N11" i="23" s="1"/>
  <c r="N9" i="23"/>
  <c r="N7" i="23"/>
  <c r="N5" i="23"/>
  <c r="N4" i="23"/>
  <c r="N3" i="23"/>
  <c r="K22" i="22"/>
  <c r="K11" i="22"/>
  <c r="M3" i="22" s="1"/>
  <c r="K47" i="22"/>
  <c r="L22" i="22"/>
  <c r="L11" i="22"/>
  <c r="N11" i="22" s="1"/>
  <c r="N9" i="22"/>
  <c r="N7" i="22"/>
  <c r="N5" i="22"/>
  <c r="N3" i="22"/>
  <c r="M3" i="21"/>
  <c r="M4" i="21"/>
  <c r="M5" i="21"/>
  <c r="M6" i="21"/>
  <c r="M7" i="21"/>
  <c r="M8" i="21"/>
  <c r="M9" i="21"/>
  <c r="M10" i="21"/>
  <c r="M11" i="21"/>
  <c r="K11" i="21"/>
  <c r="K22" i="21"/>
  <c r="K47" i="21"/>
  <c r="L22" i="21"/>
  <c r="L11" i="21"/>
  <c r="N11" i="21" s="1"/>
  <c r="N9" i="21"/>
  <c r="N7" i="21"/>
  <c r="N5" i="21"/>
  <c r="K21" i="20"/>
  <c r="K11" i="20"/>
  <c r="M3" i="20" s="1"/>
  <c r="K46" i="20"/>
  <c r="L21" i="20"/>
  <c r="L11" i="20"/>
  <c r="N11" i="20" s="1"/>
  <c r="M3" i="19"/>
  <c r="M4" i="19"/>
  <c r="M5" i="19"/>
  <c r="M6" i="19"/>
  <c r="M7" i="19"/>
  <c r="M8" i="19"/>
  <c r="M9" i="19"/>
  <c r="M10" i="19"/>
  <c r="M11" i="19"/>
  <c r="K11" i="19"/>
  <c r="K21" i="19"/>
  <c r="K46" i="19"/>
  <c r="L21" i="19"/>
  <c r="L11" i="19"/>
  <c r="N11" i="19" s="1"/>
  <c r="F94" i="3"/>
  <c r="E94" i="3"/>
  <c r="D94" i="3"/>
  <c r="C94" i="3"/>
  <c r="B94" i="3"/>
  <c r="F93" i="3"/>
  <c r="E93" i="3"/>
  <c r="D93" i="3"/>
  <c r="C93" i="3"/>
  <c r="B93" i="3"/>
  <c r="F92" i="3"/>
  <c r="E92" i="3"/>
  <c r="D92" i="3"/>
  <c r="C92" i="3"/>
  <c r="B92" i="3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C86" i="15"/>
  <c r="D86" i="15"/>
  <c r="E86" i="15"/>
  <c r="F86" i="15"/>
  <c r="C87" i="15"/>
  <c r="D87" i="15"/>
  <c r="E87" i="15"/>
  <c r="F87" i="15"/>
  <c r="C88" i="15"/>
  <c r="D88" i="15"/>
  <c r="E88" i="15"/>
  <c r="F88" i="15"/>
  <c r="C89" i="15"/>
  <c r="D89" i="15"/>
  <c r="E89" i="15"/>
  <c r="F89" i="15"/>
  <c r="C90" i="15"/>
  <c r="D90" i="15"/>
  <c r="E90" i="15"/>
  <c r="F90" i="15"/>
  <c r="C91" i="15"/>
  <c r="D91" i="15"/>
  <c r="E91" i="15"/>
  <c r="F91" i="15"/>
  <c r="C92" i="15"/>
  <c r="D92" i="15"/>
  <c r="E92" i="15"/>
  <c r="F92" i="15"/>
  <c r="C93" i="15"/>
  <c r="D93" i="15"/>
  <c r="E93" i="15"/>
  <c r="F93" i="15"/>
  <c r="C94" i="15"/>
  <c r="D94" i="15"/>
  <c r="E94" i="15"/>
  <c r="F94" i="15"/>
  <c r="B87" i="15"/>
  <c r="B88" i="15"/>
  <c r="B89" i="15"/>
  <c r="B90" i="15"/>
  <c r="B91" i="15"/>
  <c r="B92" i="15"/>
  <c r="B93" i="15"/>
  <c r="B94" i="15"/>
  <c r="B86" i="15"/>
  <c r="U49" i="2"/>
  <c r="U50" i="2"/>
  <c r="U51" i="2"/>
  <c r="U52" i="2"/>
  <c r="U53" i="2"/>
  <c r="U54" i="2"/>
  <c r="U56" i="2"/>
  <c r="U48" i="2"/>
  <c r="U38" i="2"/>
  <c r="U39" i="2"/>
  <c r="U40" i="2"/>
  <c r="U41" i="2"/>
  <c r="U42" i="2"/>
  <c r="U43" i="2"/>
  <c r="U45" i="2"/>
  <c r="U37" i="2"/>
  <c r="U27" i="2"/>
  <c r="U28" i="2"/>
  <c r="U29" i="2"/>
  <c r="U30" i="2"/>
  <c r="U31" i="2"/>
  <c r="U32" i="2"/>
  <c r="U34" i="2"/>
  <c r="U26" i="2"/>
  <c r="U15" i="2"/>
  <c r="U16" i="2"/>
  <c r="U17" i="2"/>
  <c r="U18" i="2"/>
  <c r="U19" i="2"/>
  <c r="U20" i="2"/>
  <c r="U21" i="2"/>
  <c r="U22" i="2"/>
  <c r="U23" i="2"/>
  <c r="U14" i="2"/>
  <c r="U3" i="2"/>
  <c r="U4" i="2"/>
  <c r="U5" i="2"/>
  <c r="U6" i="2"/>
  <c r="U7" i="2"/>
  <c r="U8" i="2"/>
  <c r="U9" i="2"/>
  <c r="U10" i="2"/>
  <c r="U11" i="2"/>
  <c r="Q60" i="33" s="1"/>
  <c r="U2" i="2"/>
  <c r="T27" i="2"/>
  <c r="T28" i="2"/>
  <c r="T29" i="2"/>
  <c r="T30" i="2"/>
  <c r="T31" i="2"/>
  <c r="T32" i="2"/>
  <c r="T34" i="2"/>
  <c r="T26" i="2"/>
  <c r="N146" i="2"/>
  <c r="O146" i="2"/>
  <c r="Q146" i="2"/>
  <c r="R146" i="2"/>
  <c r="S146" i="2"/>
  <c r="T146" i="2"/>
  <c r="M146" i="2"/>
  <c r="B146" i="2"/>
  <c r="K11" i="17"/>
  <c r="M11" i="17" s="1"/>
  <c r="K21" i="17"/>
  <c r="L21" i="17"/>
  <c r="F81" i="17"/>
  <c r="E81" i="17"/>
  <c r="D81" i="17"/>
  <c r="C81" i="17"/>
  <c r="B81" i="17"/>
  <c r="G80" i="17"/>
  <c r="G79" i="17"/>
  <c r="G78" i="17"/>
  <c r="G77" i="17"/>
  <c r="G76" i="17"/>
  <c r="G75" i="17"/>
  <c r="G74" i="17"/>
  <c r="G73" i="17"/>
  <c r="G72" i="17"/>
  <c r="F71" i="17"/>
  <c r="E71" i="17"/>
  <c r="D71" i="17"/>
  <c r="C71" i="17"/>
  <c r="B71" i="17"/>
  <c r="G70" i="17"/>
  <c r="G69" i="17"/>
  <c r="G68" i="17"/>
  <c r="G67" i="17"/>
  <c r="G66" i="17"/>
  <c r="G65" i="17"/>
  <c r="G64" i="17"/>
  <c r="G63" i="17"/>
  <c r="G62" i="17"/>
  <c r="F61" i="17"/>
  <c r="E61" i="17"/>
  <c r="D61" i="17"/>
  <c r="C61" i="17"/>
  <c r="B61" i="17"/>
  <c r="G60" i="17"/>
  <c r="G59" i="17"/>
  <c r="G58" i="17"/>
  <c r="G57" i="17"/>
  <c r="G56" i="17"/>
  <c r="G55" i="17"/>
  <c r="G54" i="17"/>
  <c r="G53" i="17"/>
  <c r="G52" i="17"/>
  <c r="F51" i="17"/>
  <c r="E51" i="17"/>
  <c r="D51" i="17"/>
  <c r="C51" i="17"/>
  <c r="B51" i="17"/>
  <c r="G50" i="17"/>
  <c r="G49" i="17"/>
  <c r="G48" i="17"/>
  <c r="G47" i="17"/>
  <c r="K46" i="17"/>
  <c r="G46" i="17"/>
  <c r="G45" i="17"/>
  <c r="G44" i="17"/>
  <c r="G43" i="17"/>
  <c r="G42" i="17"/>
  <c r="F38" i="17"/>
  <c r="E38" i="17"/>
  <c r="D38" i="17"/>
  <c r="C38" i="17"/>
  <c r="B38" i="17"/>
  <c r="G37" i="17"/>
  <c r="G36" i="17"/>
  <c r="G35" i="17"/>
  <c r="G34" i="17"/>
  <c r="G33" i="17"/>
  <c r="G32" i="17"/>
  <c r="G31" i="17"/>
  <c r="G30" i="17"/>
  <c r="F29" i="17"/>
  <c r="E29" i="17"/>
  <c r="D29" i="17"/>
  <c r="C29" i="17"/>
  <c r="B29" i="17"/>
  <c r="G28" i="17"/>
  <c r="G27" i="17"/>
  <c r="G26" i="17"/>
  <c r="G25" i="17"/>
  <c r="G24" i="17"/>
  <c r="G23" i="17"/>
  <c r="G22" i="17"/>
  <c r="G21" i="17"/>
  <c r="F20" i="17"/>
  <c r="E20" i="17"/>
  <c r="D20" i="17"/>
  <c r="C20" i="17"/>
  <c r="B20" i="17"/>
  <c r="G19" i="17"/>
  <c r="G18" i="17"/>
  <c r="G17" i="17"/>
  <c r="G16" i="17"/>
  <c r="G15" i="17"/>
  <c r="G14" i="17"/>
  <c r="G13" i="17"/>
  <c r="G12" i="17"/>
  <c r="L11" i="17"/>
  <c r="N7" i="17" s="1"/>
  <c r="F11" i="17"/>
  <c r="E11" i="17"/>
  <c r="D11" i="17"/>
  <c r="C11" i="17"/>
  <c r="B11" i="17"/>
  <c r="G10" i="17"/>
  <c r="G9" i="17"/>
  <c r="G8" i="17"/>
  <c r="G7" i="17"/>
  <c r="G6" i="17"/>
  <c r="G5" i="17"/>
  <c r="G4" i="17"/>
  <c r="G3" i="17"/>
  <c r="T160" i="2"/>
  <c r="S160" i="2"/>
  <c r="R160" i="2"/>
  <c r="Q160" i="2"/>
  <c r="O160" i="2"/>
  <c r="N160" i="2"/>
  <c r="M160" i="2"/>
  <c r="B160" i="2"/>
  <c r="L21" i="15"/>
  <c r="N3" i="15"/>
  <c r="N4" i="15"/>
  <c r="N5" i="15"/>
  <c r="N6" i="15"/>
  <c r="N11" i="15" s="1"/>
  <c r="N7" i="15"/>
  <c r="N8" i="15"/>
  <c r="N9" i="15"/>
  <c r="N10" i="15"/>
  <c r="M11" i="15"/>
  <c r="M4" i="15"/>
  <c r="M5" i="15"/>
  <c r="M6" i="15"/>
  <c r="M7" i="15"/>
  <c r="M8" i="15"/>
  <c r="M9" i="15"/>
  <c r="M10" i="15"/>
  <c r="M3" i="15"/>
  <c r="L11" i="15"/>
  <c r="K11" i="15"/>
  <c r="B11" i="15"/>
  <c r="C11" i="15"/>
  <c r="D11" i="15"/>
  <c r="E11" i="15"/>
  <c r="F11" i="15"/>
  <c r="F81" i="15"/>
  <c r="E81" i="15"/>
  <c r="D81" i="15"/>
  <c r="C81" i="15"/>
  <c r="B81" i="15"/>
  <c r="G80" i="15"/>
  <c r="G79" i="15"/>
  <c r="G78" i="15"/>
  <c r="G77" i="15"/>
  <c r="G76" i="15"/>
  <c r="G75" i="15"/>
  <c r="G74" i="15"/>
  <c r="G73" i="15"/>
  <c r="G72" i="15"/>
  <c r="F71" i="15"/>
  <c r="E71" i="15"/>
  <c r="D71" i="15"/>
  <c r="C71" i="15"/>
  <c r="B71" i="15"/>
  <c r="G70" i="15"/>
  <c r="G69" i="15"/>
  <c r="G68" i="15"/>
  <c r="G67" i="15"/>
  <c r="G66" i="15"/>
  <c r="G65" i="15"/>
  <c r="G89" i="15" s="1"/>
  <c r="G64" i="15"/>
  <c r="G63" i="15"/>
  <c r="G62" i="15"/>
  <c r="F61" i="15"/>
  <c r="E61" i="15"/>
  <c r="D61" i="15"/>
  <c r="C61" i="15"/>
  <c r="B61" i="15"/>
  <c r="G60" i="15"/>
  <c r="G59" i="15"/>
  <c r="G58" i="15"/>
  <c r="G57" i="15"/>
  <c r="G56" i="15"/>
  <c r="G55" i="15"/>
  <c r="G54" i="15"/>
  <c r="G53" i="15"/>
  <c r="G52" i="15"/>
  <c r="F51" i="15"/>
  <c r="E51" i="15"/>
  <c r="D51" i="15"/>
  <c r="C51" i="15"/>
  <c r="B51" i="15"/>
  <c r="G50" i="15"/>
  <c r="G49" i="15"/>
  <c r="G48" i="15"/>
  <c r="G47" i="15"/>
  <c r="K47" i="15"/>
  <c r="G46" i="15"/>
  <c r="G45" i="15"/>
  <c r="G44" i="15"/>
  <c r="G43" i="15"/>
  <c r="G42" i="15"/>
  <c r="F38" i="15"/>
  <c r="E38" i="15"/>
  <c r="D38" i="15"/>
  <c r="C38" i="15"/>
  <c r="B38" i="15"/>
  <c r="G37" i="15"/>
  <c r="G36" i="15"/>
  <c r="G35" i="15"/>
  <c r="G34" i="15"/>
  <c r="G33" i="15"/>
  <c r="G32" i="15"/>
  <c r="G31" i="15"/>
  <c r="G30" i="15"/>
  <c r="F29" i="15"/>
  <c r="E29" i="15"/>
  <c r="D29" i="15"/>
  <c r="C29" i="15"/>
  <c r="B29" i="15"/>
  <c r="G28" i="15"/>
  <c r="G27" i="15"/>
  <c r="G26" i="15"/>
  <c r="G25" i="15"/>
  <c r="G24" i="15"/>
  <c r="G23" i="15"/>
  <c r="G22" i="15"/>
  <c r="K21" i="15"/>
  <c r="G21" i="15"/>
  <c r="F20" i="15"/>
  <c r="E20" i="15"/>
  <c r="D20" i="15"/>
  <c r="C20" i="15"/>
  <c r="B20" i="15"/>
  <c r="G19" i="15"/>
  <c r="G18" i="15"/>
  <c r="G17" i="15"/>
  <c r="G16" i="15"/>
  <c r="G15" i="15"/>
  <c r="G14" i="15"/>
  <c r="G13" i="15"/>
  <c r="G12" i="15"/>
  <c r="G10" i="15"/>
  <c r="G9" i="15"/>
  <c r="G8" i="15"/>
  <c r="G7" i="15"/>
  <c r="G6" i="15"/>
  <c r="G5" i="15"/>
  <c r="G4" i="15"/>
  <c r="G3" i="15"/>
  <c r="R147" i="2"/>
  <c r="S147" i="2"/>
  <c r="T147" i="2"/>
  <c r="R148" i="2"/>
  <c r="S148" i="2"/>
  <c r="T148" i="2"/>
  <c r="R149" i="2"/>
  <c r="S149" i="2"/>
  <c r="T149" i="2"/>
  <c r="R150" i="2"/>
  <c r="S150" i="2"/>
  <c r="T150" i="2"/>
  <c r="R151" i="2"/>
  <c r="S151" i="2"/>
  <c r="T151" i="2"/>
  <c r="R152" i="2"/>
  <c r="S152" i="2"/>
  <c r="T152" i="2"/>
  <c r="R153" i="2"/>
  <c r="S153" i="2"/>
  <c r="T153" i="2"/>
  <c r="R154" i="2"/>
  <c r="S154" i="2"/>
  <c r="T154" i="2"/>
  <c r="R155" i="2"/>
  <c r="S155" i="2"/>
  <c r="T155" i="2"/>
  <c r="R156" i="2"/>
  <c r="S156" i="2"/>
  <c r="T156" i="2"/>
  <c r="R157" i="2"/>
  <c r="S157" i="2"/>
  <c r="T157" i="2"/>
  <c r="R158" i="2"/>
  <c r="S158" i="2"/>
  <c r="T158" i="2"/>
  <c r="R159" i="2"/>
  <c r="S159" i="2"/>
  <c r="T159" i="2"/>
  <c r="N159" i="2"/>
  <c r="O159" i="2"/>
  <c r="Q159" i="2"/>
  <c r="N147" i="2"/>
  <c r="O147" i="2"/>
  <c r="Q147" i="2"/>
  <c r="N148" i="2"/>
  <c r="O148" i="2"/>
  <c r="Q148" i="2"/>
  <c r="N149" i="2"/>
  <c r="O149" i="2"/>
  <c r="Q149" i="2"/>
  <c r="N150" i="2"/>
  <c r="O150" i="2"/>
  <c r="Q150" i="2"/>
  <c r="N151" i="2"/>
  <c r="O151" i="2"/>
  <c r="Q151" i="2"/>
  <c r="N152" i="2"/>
  <c r="O152" i="2"/>
  <c r="Q152" i="2"/>
  <c r="N153" i="2"/>
  <c r="O153" i="2"/>
  <c r="Q153" i="2"/>
  <c r="N154" i="2"/>
  <c r="O154" i="2"/>
  <c r="Q154" i="2"/>
  <c r="N155" i="2"/>
  <c r="O155" i="2"/>
  <c r="Q155" i="2"/>
  <c r="N156" i="2"/>
  <c r="O156" i="2"/>
  <c r="Q156" i="2"/>
  <c r="N157" i="2"/>
  <c r="O157" i="2"/>
  <c r="Q157" i="2"/>
  <c r="N158" i="2"/>
  <c r="O158" i="2"/>
  <c r="Q158" i="2"/>
  <c r="M157" i="2"/>
  <c r="M156" i="2"/>
  <c r="M155" i="2"/>
  <c r="M154" i="2"/>
  <c r="M153" i="2"/>
  <c r="M152" i="2"/>
  <c r="M151" i="2"/>
  <c r="M150" i="2"/>
  <c r="M149" i="2"/>
  <c r="M148" i="2"/>
  <c r="M147" i="2"/>
  <c r="M158" i="2"/>
  <c r="M159" i="2"/>
  <c r="B158" i="2"/>
  <c r="L158" i="2" s="1"/>
  <c r="B157" i="2"/>
  <c r="J157" i="2" s="1"/>
  <c r="B156" i="2"/>
  <c r="L156" i="2" s="1"/>
  <c r="B155" i="2"/>
  <c r="L155" i="2" s="1"/>
  <c r="B154" i="2"/>
  <c r="L154" i="2" s="1"/>
  <c r="B153" i="2"/>
  <c r="J153" i="2" s="1"/>
  <c r="B152" i="2"/>
  <c r="L152" i="2" s="1"/>
  <c r="B151" i="2"/>
  <c r="L151" i="2" s="1"/>
  <c r="B150" i="2"/>
  <c r="L150" i="2" s="1"/>
  <c r="B149" i="2"/>
  <c r="L149" i="2" s="1"/>
  <c r="B148" i="2"/>
  <c r="L148" i="2" s="1"/>
  <c r="B147" i="2"/>
  <c r="J147" i="2" s="1"/>
  <c r="B159" i="2"/>
  <c r="L159" i="2" s="1"/>
  <c r="H49" i="2"/>
  <c r="I49" i="2"/>
  <c r="J49" i="2"/>
  <c r="K49" i="2"/>
  <c r="L49" i="2"/>
  <c r="M49" i="2"/>
  <c r="N49" i="2"/>
  <c r="O49" i="2"/>
  <c r="P49" i="2"/>
  <c r="H50" i="2"/>
  <c r="I50" i="2"/>
  <c r="J50" i="2"/>
  <c r="K50" i="2"/>
  <c r="L50" i="2"/>
  <c r="M50" i="2"/>
  <c r="N50" i="2"/>
  <c r="O50" i="2"/>
  <c r="P50" i="2"/>
  <c r="H51" i="2"/>
  <c r="I51" i="2"/>
  <c r="J51" i="2"/>
  <c r="K51" i="2"/>
  <c r="L51" i="2"/>
  <c r="M51" i="2"/>
  <c r="N51" i="2"/>
  <c r="O51" i="2"/>
  <c r="P51" i="2"/>
  <c r="H52" i="2"/>
  <c r="I52" i="2"/>
  <c r="J52" i="2"/>
  <c r="K52" i="2"/>
  <c r="L52" i="2"/>
  <c r="M52" i="2"/>
  <c r="N52" i="2"/>
  <c r="O52" i="2"/>
  <c r="P52" i="2"/>
  <c r="H53" i="2"/>
  <c r="I53" i="2"/>
  <c r="J53" i="2"/>
  <c r="K53" i="2"/>
  <c r="L53" i="2"/>
  <c r="M53" i="2"/>
  <c r="N53" i="2"/>
  <c r="O53" i="2"/>
  <c r="P53" i="2"/>
  <c r="H54" i="2"/>
  <c r="I54" i="2"/>
  <c r="J54" i="2"/>
  <c r="K54" i="2"/>
  <c r="L54" i="2"/>
  <c r="M54" i="2"/>
  <c r="N54" i="2"/>
  <c r="O54" i="2"/>
  <c r="P54" i="2"/>
  <c r="H56" i="2"/>
  <c r="I56" i="2"/>
  <c r="J56" i="2"/>
  <c r="K56" i="2"/>
  <c r="L56" i="2"/>
  <c r="M56" i="2"/>
  <c r="N56" i="2"/>
  <c r="O56" i="2"/>
  <c r="P56" i="2"/>
  <c r="P48" i="2"/>
  <c r="O48" i="2"/>
  <c r="N48" i="2"/>
  <c r="M48" i="2"/>
  <c r="L48" i="2"/>
  <c r="K48" i="2"/>
  <c r="J48" i="2"/>
  <c r="I48" i="2"/>
  <c r="H48" i="2"/>
  <c r="H38" i="2"/>
  <c r="I38" i="2"/>
  <c r="J38" i="2"/>
  <c r="K38" i="2"/>
  <c r="L38" i="2"/>
  <c r="M38" i="2"/>
  <c r="N38" i="2"/>
  <c r="O38" i="2"/>
  <c r="P38" i="2"/>
  <c r="H39" i="2"/>
  <c r="I39" i="2"/>
  <c r="J39" i="2"/>
  <c r="K39" i="2"/>
  <c r="L39" i="2"/>
  <c r="M39" i="2"/>
  <c r="N39" i="2"/>
  <c r="O39" i="2"/>
  <c r="P39" i="2"/>
  <c r="H40" i="2"/>
  <c r="I40" i="2"/>
  <c r="J40" i="2"/>
  <c r="K40" i="2"/>
  <c r="L40" i="2"/>
  <c r="M40" i="2"/>
  <c r="N40" i="2"/>
  <c r="O40" i="2"/>
  <c r="P40" i="2"/>
  <c r="H41" i="2"/>
  <c r="I41" i="2"/>
  <c r="J41" i="2"/>
  <c r="K41" i="2"/>
  <c r="L41" i="2"/>
  <c r="M41" i="2"/>
  <c r="N41" i="2"/>
  <c r="O41" i="2"/>
  <c r="P41" i="2"/>
  <c r="H42" i="2"/>
  <c r="I42" i="2"/>
  <c r="J42" i="2"/>
  <c r="K42" i="2"/>
  <c r="L42" i="2"/>
  <c r="M42" i="2"/>
  <c r="N42" i="2"/>
  <c r="O42" i="2"/>
  <c r="P42" i="2"/>
  <c r="H43" i="2"/>
  <c r="I43" i="2"/>
  <c r="J43" i="2"/>
  <c r="K43" i="2"/>
  <c r="L43" i="2"/>
  <c r="M43" i="2"/>
  <c r="N43" i="2"/>
  <c r="P43" i="2"/>
  <c r="H45" i="2"/>
  <c r="I45" i="2"/>
  <c r="J45" i="2"/>
  <c r="K45" i="2"/>
  <c r="L45" i="2"/>
  <c r="M45" i="2"/>
  <c r="N45" i="2"/>
  <c r="O45" i="2"/>
  <c r="P45" i="2"/>
  <c r="P37" i="2"/>
  <c r="O37" i="2"/>
  <c r="N37" i="2"/>
  <c r="M37" i="2"/>
  <c r="L37" i="2"/>
  <c r="K37" i="2"/>
  <c r="J37" i="2"/>
  <c r="I37" i="2"/>
  <c r="H37" i="2"/>
  <c r="H27" i="2"/>
  <c r="I27" i="2"/>
  <c r="J27" i="2"/>
  <c r="K27" i="2"/>
  <c r="L27" i="2"/>
  <c r="M27" i="2"/>
  <c r="N27" i="2"/>
  <c r="O27" i="2"/>
  <c r="P27" i="2"/>
  <c r="H28" i="2"/>
  <c r="I28" i="2"/>
  <c r="J28" i="2"/>
  <c r="K28" i="2"/>
  <c r="L28" i="2"/>
  <c r="M28" i="2"/>
  <c r="N28" i="2"/>
  <c r="O28" i="2"/>
  <c r="P28" i="2"/>
  <c r="H29" i="2"/>
  <c r="I29" i="2"/>
  <c r="J29" i="2"/>
  <c r="K29" i="2"/>
  <c r="L29" i="2"/>
  <c r="M29" i="2"/>
  <c r="N29" i="2"/>
  <c r="O29" i="2"/>
  <c r="P29" i="2"/>
  <c r="H30" i="2"/>
  <c r="I30" i="2"/>
  <c r="J30" i="2"/>
  <c r="K30" i="2"/>
  <c r="L30" i="2"/>
  <c r="M30" i="2"/>
  <c r="N30" i="2"/>
  <c r="O30" i="2"/>
  <c r="P30" i="2"/>
  <c r="H31" i="2"/>
  <c r="I31" i="2"/>
  <c r="J31" i="2"/>
  <c r="K31" i="2"/>
  <c r="L31" i="2"/>
  <c r="M31" i="2"/>
  <c r="N31" i="2"/>
  <c r="O31" i="2"/>
  <c r="P31" i="2"/>
  <c r="H32" i="2"/>
  <c r="I32" i="2"/>
  <c r="J32" i="2"/>
  <c r="K32" i="2"/>
  <c r="L32" i="2"/>
  <c r="M32" i="2"/>
  <c r="N32" i="2"/>
  <c r="O32" i="2"/>
  <c r="P32" i="2"/>
  <c r="H34" i="2"/>
  <c r="I34" i="2"/>
  <c r="J34" i="2"/>
  <c r="K34" i="2"/>
  <c r="L34" i="2"/>
  <c r="M34" i="2"/>
  <c r="N34" i="2"/>
  <c r="O34" i="2"/>
  <c r="P34" i="2"/>
  <c r="P26" i="2"/>
  <c r="O26" i="2"/>
  <c r="N26" i="2"/>
  <c r="M26" i="2"/>
  <c r="L26" i="2"/>
  <c r="K26" i="2"/>
  <c r="J26" i="2"/>
  <c r="I26" i="2"/>
  <c r="H26" i="2"/>
  <c r="H15" i="2"/>
  <c r="I15" i="2"/>
  <c r="J15" i="2"/>
  <c r="K15" i="2"/>
  <c r="L15" i="2"/>
  <c r="M15" i="2"/>
  <c r="N15" i="2"/>
  <c r="O15" i="2"/>
  <c r="P15" i="2"/>
  <c r="H16" i="2"/>
  <c r="I16" i="2"/>
  <c r="J16" i="2"/>
  <c r="K16" i="2"/>
  <c r="L16" i="2"/>
  <c r="M16" i="2"/>
  <c r="N16" i="2"/>
  <c r="O16" i="2"/>
  <c r="P16" i="2"/>
  <c r="H17" i="2"/>
  <c r="I17" i="2"/>
  <c r="J17" i="2"/>
  <c r="K17" i="2"/>
  <c r="L17" i="2"/>
  <c r="M17" i="2"/>
  <c r="N17" i="2"/>
  <c r="O17" i="2"/>
  <c r="P17" i="2"/>
  <c r="H18" i="2"/>
  <c r="I18" i="2"/>
  <c r="J18" i="2"/>
  <c r="K18" i="2"/>
  <c r="L18" i="2"/>
  <c r="M18" i="2"/>
  <c r="N18" i="2"/>
  <c r="O18" i="2"/>
  <c r="P18" i="2"/>
  <c r="H19" i="2"/>
  <c r="I19" i="2"/>
  <c r="J19" i="2"/>
  <c r="K19" i="2"/>
  <c r="L19" i="2"/>
  <c r="M19" i="2"/>
  <c r="N19" i="2"/>
  <c r="O19" i="2"/>
  <c r="P19" i="2"/>
  <c r="H20" i="2"/>
  <c r="I20" i="2"/>
  <c r="J20" i="2"/>
  <c r="K20" i="2"/>
  <c r="L20" i="2"/>
  <c r="M20" i="2"/>
  <c r="N20" i="2"/>
  <c r="O20" i="2"/>
  <c r="P20" i="2"/>
  <c r="H21" i="2"/>
  <c r="I21" i="2"/>
  <c r="J21" i="2"/>
  <c r="K21" i="2"/>
  <c r="L21" i="2"/>
  <c r="M21" i="2"/>
  <c r="N21" i="2"/>
  <c r="O21" i="2"/>
  <c r="P21" i="2"/>
  <c r="H22" i="2"/>
  <c r="I22" i="2"/>
  <c r="J22" i="2"/>
  <c r="K22" i="2"/>
  <c r="L22" i="2"/>
  <c r="M22" i="2"/>
  <c r="N22" i="2"/>
  <c r="O22" i="2"/>
  <c r="P22" i="2"/>
  <c r="H23" i="2"/>
  <c r="I23" i="2"/>
  <c r="J23" i="2"/>
  <c r="K23" i="2"/>
  <c r="L23" i="2"/>
  <c r="M23" i="2"/>
  <c r="N23" i="2"/>
  <c r="O23" i="2"/>
  <c r="P23" i="2"/>
  <c r="P3" i="2"/>
  <c r="P4" i="2"/>
  <c r="P5" i="2"/>
  <c r="P6" i="2"/>
  <c r="P7" i="2"/>
  <c r="P8" i="2"/>
  <c r="P9" i="2"/>
  <c r="P10" i="2"/>
  <c r="P11" i="2"/>
  <c r="L60" i="33" s="1"/>
  <c r="P2" i="2"/>
  <c r="H14" i="2"/>
  <c r="I14" i="2"/>
  <c r="J14" i="2"/>
  <c r="K14" i="2"/>
  <c r="L14" i="2"/>
  <c r="M14" i="2"/>
  <c r="N14" i="2"/>
  <c r="O14" i="2"/>
  <c r="P14" i="2"/>
  <c r="H3" i="2"/>
  <c r="I3" i="2"/>
  <c r="J3" i="2"/>
  <c r="K3" i="2"/>
  <c r="L3" i="2"/>
  <c r="M3" i="2"/>
  <c r="N3" i="2"/>
  <c r="O3" i="2"/>
  <c r="H4" i="2"/>
  <c r="I4" i="2"/>
  <c r="J4" i="2"/>
  <c r="K4" i="2"/>
  <c r="L4" i="2"/>
  <c r="M4" i="2"/>
  <c r="N4" i="2"/>
  <c r="O4" i="2"/>
  <c r="H5" i="2"/>
  <c r="I5" i="2"/>
  <c r="J5" i="2"/>
  <c r="K5" i="2"/>
  <c r="L5" i="2"/>
  <c r="M5" i="2"/>
  <c r="N5" i="2"/>
  <c r="O5" i="2"/>
  <c r="H6" i="2"/>
  <c r="I6" i="2"/>
  <c r="J6" i="2"/>
  <c r="K6" i="2"/>
  <c r="L6" i="2"/>
  <c r="M6" i="2"/>
  <c r="N6" i="2"/>
  <c r="O6" i="2"/>
  <c r="H7" i="2"/>
  <c r="I7" i="2"/>
  <c r="J7" i="2"/>
  <c r="K7" i="2"/>
  <c r="L7" i="2"/>
  <c r="M7" i="2"/>
  <c r="N7" i="2"/>
  <c r="O7" i="2"/>
  <c r="H8" i="2"/>
  <c r="I8" i="2"/>
  <c r="J8" i="2"/>
  <c r="K8" i="2"/>
  <c r="L8" i="2"/>
  <c r="M8" i="2"/>
  <c r="N8" i="2"/>
  <c r="O8" i="2"/>
  <c r="H9" i="2"/>
  <c r="I9" i="2"/>
  <c r="J9" i="2"/>
  <c r="K9" i="2"/>
  <c r="L9" i="2"/>
  <c r="M9" i="2"/>
  <c r="N9" i="2"/>
  <c r="O9" i="2"/>
  <c r="H10" i="2"/>
  <c r="I10" i="2"/>
  <c r="J10" i="2"/>
  <c r="K10" i="2"/>
  <c r="L10" i="2"/>
  <c r="M10" i="2"/>
  <c r="N10" i="2"/>
  <c r="O10" i="2"/>
  <c r="H11" i="2"/>
  <c r="D60" i="33" s="1"/>
  <c r="I11" i="2"/>
  <c r="E60" i="33" s="1"/>
  <c r="J11" i="2"/>
  <c r="F60" i="33" s="1"/>
  <c r="K11" i="2"/>
  <c r="G60" i="33" s="1"/>
  <c r="L11" i="2"/>
  <c r="H60" i="33" s="1"/>
  <c r="M11" i="2"/>
  <c r="I60" i="33" s="1"/>
  <c r="N11" i="2"/>
  <c r="J60" i="33" s="1"/>
  <c r="O11" i="2"/>
  <c r="K60" i="33" s="1"/>
  <c r="O2" i="2"/>
  <c r="N2" i="2"/>
  <c r="M2" i="2"/>
  <c r="L2" i="2"/>
  <c r="K2" i="2"/>
  <c r="J2" i="2"/>
  <c r="I2" i="2"/>
  <c r="H2" i="2"/>
  <c r="B11" i="14"/>
  <c r="C11" i="14"/>
  <c r="D11" i="14"/>
  <c r="E11" i="14"/>
  <c r="F11" i="14"/>
  <c r="K21" i="14"/>
  <c r="K11" i="14"/>
  <c r="M3" i="14" s="1"/>
  <c r="F81" i="14"/>
  <c r="E81" i="14"/>
  <c r="D81" i="14"/>
  <c r="C81" i="14"/>
  <c r="B81" i="14"/>
  <c r="G80" i="14"/>
  <c r="G79" i="14"/>
  <c r="G78" i="14"/>
  <c r="G77" i="14"/>
  <c r="G76" i="14"/>
  <c r="G75" i="14"/>
  <c r="G74" i="14"/>
  <c r="G73" i="14"/>
  <c r="G72" i="14"/>
  <c r="F71" i="14"/>
  <c r="E71" i="14"/>
  <c r="D71" i="14"/>
  <c r="C71" i="14"/>
  <c r="B71" i="14"/>
  <c r="G70" i="14"/>
  <c r="G69" i="14"/>
  <c r="G68" i="14"/>
  <c r="G67" i="14"/>
  <c r="G66" i="14"/>
  <c r="G65" i="14"/>
  <c r="G64" i="14"/>
  <c r="G63" i="14"/>
  <c r="G62" i="14"/>
  <c r="F61" i="14"/>
  <c r="E61" i="14"/>
  <c r="D61" i="14"/>
  <c r="C61" i="14"/>
  <c r="B61" i="14"/>
  <c r="G60" i="14"/>
  <c r="G59" i="14"/>
  <c r="G58" i="14"/>
  <c r="G57" i="14"/>
  <c r="G56" i="14"/>
  <c r="G55" i="14"/>
  <c r="G54" i="14"/>
  <c r="G53" i="14"/>
  <c r="G52" i="14"/>
  <c r="F51" i="14"/>
  <c r="E51" i="14"/>
  <c r="D51" i="14"/>
  <c r="C51" i="14"/>
  <c r="B51" i="14"/>
  <c r="G50" i="14"/>
  <c r="G49" i="14"/>
  <c r="G48" i="14"/>
  <c r="G47" i="14"/>
  <c r="K46" i="14"/>
  <c r="G46" i="14"/>
  <c r="G45" i="14"/>
  <c r="G44" i="14"/>
  <c r="G43" i="14"/>
  <c r="G42" i="14"/>
  <c r="F38" i="14"/>
  <c r="E38" i="14"/>
  <c r="D38" i="14"/>
  <c r="C38" i="14"/>
  <c r="B38" i="14"/>
  <c r="G37" i="14"/>
  <c r="G36" i="14"/>
  <c r="G35" i="14"/>
  <c r="G34" i="14"/>
  <c r="G33" i="14"/>
  <c r="G32" i="14"/>
  <c r="G31" i="14"/>
  <c r="G30" i="14"/>
  <c r="F29" i="14"/>
  <c r="E29" i="14"/>
  <c r="D29" i="14"/>
  <c r="C29" i="14"/>
  <c r="B29" i="14"/>
  <c r="G29" i="14" s="1"/>
  <c r="G28" i="14"/>
  <c r="G27" i="14"/>
  <c r="G26" i="14"/>
  <c r="G25" i="14"/>
  <c r="G24" i="14"/>
  <c r="G23" i="14"/>
  <c r="G22" i="14"/>
  <c r="L21" i="14"/>
  <c r="G21" i="14"/>
  <c r="F20" i="14"/>
  <c r="E20" i="14"/>
  <c r="D20" i="14"/>
  <c r="C20" i="14"/>
  <c r="B20" i="14"/>
  <c r="G19" i="14"/>
  <c r="G18" i="14"/>
  <c r="G17" i="14"/>
  <c r="G16" i="14"/>
  <c r="G15" i="14"/>
  <c r="G14" i="14"/>
  <c r="G13" i="14"/>
  <c r="G12" i="14"/>
  <c r="L11" i="14"/>
  <c r="N8" i="14" s="1"/>
  <c r="G10" i="14"/>
  <c r="G9" i="14"/>
  <c r="G8" i="14"/>
  <c r="N7" i="14"/>
  <c r="G7" i="14"/>
  <c r="G6" i="14"/>
  <c r="G5" i="14"/>
  <c r="G4" i="14"/>
  <c r="N3" i="14"/>
  <c r="G3" i="14"/>
  <c r="K21" i="13"/>
  <c r="K11" i="13"/>
  <c r="M3" i="13" s="1"/>
  <c r="G65" i="13"/>
  <c r="G66" i="13"/>
  <c r="G67" i="13"/>
  <c r="G68" i="13"/>
  <c r="G69" i="13"/>
  <c r="G70" i="13"/>
  <c r="F81" i="13"/>
  <c r="E81" i="13"/>
  <c r="D81" i="13"/>
  <c r="C81" i="13"/>
  <c r="B81" i="13"/>
  <c r="G80" i="13"/>
  <c r="G79" i="13"/>
  <c r="G78" i="13"/>
  <c r="G77" i="13"/>
  <c r="G76" i="13"/>
  <c r="G75" i="13"/>
  <c r="G74" i="13"/>
  <c r="G73" i="13"/>
  <c r="G72" i="13"/>
  <c r="F71" i="13"/>
  <c r="E71" i="13"/>
  <c r="D71" i="13"/>
  <c r="G71" i="13" s="1"/>
  <c r="C71" i="13"/>
  <c r="B71" i="13"/>
  <c r="G64" i="13"/>
  <c r="G63" i="13"/>
  <c r="G62" i="13"/>
  <c r="F61" i="13"/>
  <c r="E61" i="13"/>
  <c r="D61" i="13"/>
  <c r="C61" i="13"/>
  <c r="B61" i="13"/>
  <c r="G60" i="13"/>
  <c r="G59" i="13"/>
  <c r="G58" i="13"/>
  <c r="G57" i="13"/>
  <c r="G56" i="13"/>
  <c r="G55" i="13"/>
  <c r="G54" i="13"/>
  <c r="G53" i="13"/>
  <c r="G52" i="13"/>
  <c r="F51" i="13"/>
  <c r="E51" i="13"/>
  <c r="D51" i="13"/>
  <c r="C51" i="13"/>
  <c r="B51" i="13"/>
  <c r="G50" i="13"/>
  <c r="G49" i="13"/>
  <c r="G48" i="13"/>
  <c r="G47" i="13"/>
  <c r="K46" i="13"/>
  <c r="G46" i="13"/>
  <c r="G45" i="13"/>
  <c r="G44" i="13"/>
  <c r="G43" i="13"/>
  <c r="G42" i="13"/>
  <c r="F38" i="13"/>
  <c r="E38" i="13"/>
  <c r="D38" i="13"/>
  <c r="C38" i="13"/>
  <c r="B38" i="13"/>
  <c r="G37" i="13"/>
  <c r="G36" i="13"/>
  <c r="G35" i="13"/>
  <c r="G34" i="13"/>
  <c r="G33" i="13"/>
  <c r="G32" i="13"/>
  <c r="G31" i="13"/>
  <c r="G30" i="13"/>
  <c r="F29" i="13"/>
  <c r="E29" i="13"/>
  <c r="D29" i="13"/>
  <c r="C29" i="13"/>
  <c r="B29" i="13"/>
  <c r="G28" i="13"/>
  <c r="G27" i="13"/>
  <c r="G26" i="13"/>
  <c r="G25" i="13"/>
  <c r="G24" i="13"/>
  <c r="G23" i="13"/>
  <c r="G22" i="13"/>
  <c r="L21" i="13"/>
  <c r="G21" i="13"/>
  <c r="F20" i="13"/>
  <c r="E20" i="13"/>
  <c r="D20" i="13"/>
  <c r="C20" i="13"/>
  <c r="B20" i="13"/>
  <c r="G19" i="13"/>
  <c r="G18" i="13"/>
  <c r="G17" i="13"/>
  <c r="G16" i="13"/>
  <c r="G15" i="13"/>
  <c r="G14" i="13"/>
  <c r="G13" i="13"/>
  <c r="G12" i="13"/>
  <c r="L11" i="13"/>
  <c r="N7" i="13" s="1"/>
  <c r="F11" i="13"/>
  <c r="E11" i="13"/>
  <c r="N11" i="30" s="1"/>
  <c r="I10" i="32" s="1"/>
  <c r="V10" i="32" s="1"/>
  <c r="D11" i="13"/>
  <c r="C11" i="13"/>
  <c r="B11" i="13"/>
  <c r="G10" i="13"/>
  <c r="G9" i="13"/>
  <c r="G8" i="13"/>
  <c r="G7" i="13"/>
  <c r="G6" i="13"/>
  <c r="G5" i="13"/>
  <c r="G4" i="13"/>
  <c r="G3" i="13"/>
  <c r="G71" i="12"/>
  <c r="K21" i="12"/>
  <c r="K11" i="12"/>
  <c r="M3" i="12" s="1"/>
  <c r="F81" i="12"/>
  <c r="E81" i="12"/>
  <c r="D81" i="12"/>
  <c r="C81" i="12"/>
  <c r="B81" i="12"/>
  <c r="G80" i="12"/>
  <c r="G79" i="12"/>
  <c r="G78" i="12"/>
  <c r="G77" i="12"/>
  <c r="G76" i="12"/>
  <c r="G75" i="12"/>
  <c r="G74" i="12"/>
  <c r="G73" i="12"/>
  <c r="G72" i="12"/>
  <c r="F71" i="12"/>
  <c r="E71" i="12"/>
  <c r="D71" i="12"/>
  <c r="M82" i="29" s="1"/>
  <c r="C71" i="12"/>
  <c r="B71" i="12"/>
  <c r="G70" i="12"/>
  <c r="G68" i="12"/>
  <c r="G66" i="12"/>
  <c r="G65" i="12"/>
  <c r="G64" i="12"/>
  <c r="G63" i="12"/>
  <c r="G62" i="12"/>
  <c r="F61" i="12"/>
  <c r="E61" i="12"/>
  <c r="D61" i="12"/>
  <c r="C61" i="12"/>
  <c r="B61" i="12"/>
  <c r="G60" i="12"/>
  <c r="G59" i="12"/>
  <c r="G58" i="12"/>
  <c r="G57" i="12"/>
  <c r="G56" i="12"/>
  <c r="G55" i="12"/>
  <c r="G54" i="12"/>
  <c r="G53" i="12"/>
  <c r="G52" i="12"/>
  <c r="F51" i="12"/>
  <c r="E51" i="12"/>
  <c r="D51" i="12"/>
  <c r="C51" i="12"/>
  <c r="B51" i="12"/>
  <c r="G50" i="12"/>
  <c r="G49" i="12"/>
  <c r="G48" i="12"/>
  <c r="G47" i="12"/>
  <c r="K46" i="12"/>
  <c r="G46" i="12"/>
  <c r="G45" i="12"/>
  <c r="G44" i="12"/>
  <c r="G43" i="12"/>
  <c r="G42" i="12"/>
  <c r="F38" i="12"/>
  <c r="E38" i="12"/>
  <c r="D38" i="12"/>
  <c r="C38" i="12"/>
  <c r="B38" i="12"/>
  <c r="G37" i="12"/>
  <c r="G36" i="12"/>
  <c r="G35" i="12"/>
  <c r="G34" i="12"/>
  <c r="G33" i="12"/>
  <c r="G32" i="12"/>
  <c r="G31" i="12"/>
  <c r="G30" i="12"/>
  <c r="F29" i="12"/>
  <c r="E29" i="12"/>
  <c r="D29" i="12"/>
  <c r="C29" i="12"/>
  <c r="B29" i="12"/>
  <c r="G28" i="12"/>
  <c r="G27" i="12"/>
  <c r="G26" i="12"/>
  <c r="G25" i="12"/>
  <c r="G24" i="12"/>
  <c r="G23" i="12"/>
  <c r="G22" i="12"/>
  <c r="L21" i="12"/>
  <c r="G21" i="12"/>
  <c r="F20" i="12"/>
  <c r="E20" i="12"/>
  <c r="D20" i="12"/>
  <c r="C20" i="12"/>
  <c r="B20" i="12"/>
  <c r="G19" i="12"/>
  <c r="G18" i="12"/>
  <c r="G17" i="12"/>
  <c r="G16" i="12"/>
  <c r="G15" i="12"/>
  <c r="G14" i="12"/>
  <c r="G13" i="12"/>
  <c r="G12" i="12"/>
  <c r="L11" i="12"/>
  <c r="N9" i="12" s="1"/>
  <c r="F11" i="12"/>
  <c r="E11" i="12"/>
  <c r="D11" i="12"/>
  <c r="C11" i="12"/>
  <c r="B11" i="12"/>
  <c r="G10" i="12"/>
  <c r="G9" i="12"/>
  <c r="G8" i="12"/>
  <c r="G7" i="12"/>
  <c r="G6" i="12"/>
  <c r="G5" i="12"/>
  <c r="G4" i="12"/>
  <c r="G3" i="12"/>
  <c r="R86" i="33" l="1"/>
  <c r="R84" i="33"/>
  <c r="R82" i="33"/>
  <c r="R68" i="33"/>
  <c r="S53" i="33"/>
  <c r="S25" i="33"/>
  <c r="R73" i="33"/>
  <c r="S58" i="33"/>
  <c r="R71" i="33"/>
  <c r="S56" i="33"/>
  <c r="R67" i="33"/>
  <c r="S52" i="33"/>
  <c r="R65" i="33"/>
  <c r="S50" i="33"/>
  <c r="S41" i="33"/>
  <c r="S36" i="33"/>
  <c r="S29" i="33"/>
  <c r="S19" i="33"/>
  <c r="S14" i="33"/>
  <c r="S8" i="33"/>
  <c r="S3" i="33"/>
  <c r="R70" i="33"/>
  <c r="S55" i="33"/>
  <c r="S39" i="33"/>
  <c r="S33" i="33"/>
  <c r="S28" i="33"/>
  <c r="S18" i="33"/>
  <c r="S7" i="33"/>
  <c r="R74" i="33"/>
  <c r="S59" i="33"/>
  <c r="R72" i="33"/>
  <c r="S57" i="33"/>
  <c r="R69" i="33"/>
  <c r="S54" i="33"/>
  <c r="R66" i="33"/>
  <c r="S51" i="33"/>
  <c r="S43" i="33"/>
  <c r="S38" i="33"/>
  <c r="S32" i="33"/>
  <c r="S27" i="33"/>
  <c r="S21" i="33"/>
  <c r="S17" i="33"/>
  <c r="S11" i="33"/>
  <c r="S6" i="33"/>
  <c r="H92" i="2"/>
  <c r="G92" i="2" s="1"/>
  <c r="G175" i="2"/>
  <c r="L174" i="2"/>
  <c r="L172" i="2"/>
  <c r="C171" i="2"/>
  <c r="O169" i="2"/>
  <c r="C169" i="2"/>
  <c r="O167" i="2"/>
  <c r="C167" i="2"/>
  <c r="V103" i="2"/>
  <c r="D99" i="2"/>
  <c r="J92" i="2"/>
  <c r="O173" i="2"/>
  <c r="O171" i="2"/>
  <c r="L169" i="2"/>
  <c r="L167" i="2"/>
  <c r="U103" i="2"/>
  <c r="D95" i="2"/>
  <c r="L98" i="2"/>
  <c r="L166" i="2"/>
  <c r="F173" i="2"/>
  <c r="D175" i="2"/>
  <c r="F170" i="2"/>
  <c r="F168" i="2"/>
  <c r="U101" i="2"/>
  <c r="D91" i="2"/>
  <c r="J100" i="2"/>
  <c r="L94" i="2"/>
  <c r="P175" i="2"/>
  <c r="F174" i="2"/>
  <c r="L173" i="2"/>
  <c r="F172" i="2"/>
  <c r="L171" i="2"/>
  <c r="O170" i="2"/>
  <c r="C170" i="2"/>
  <c r="O168" i="2"/>
  <c r="C168" i="2"/>
  <c r="C173" i="2"/>
  <c r="H100" i="2"/>
  <c r="G100" i="2" s="1"/>
  <c r="J96" i="2"/>
  <c r="C166" i="2"/>
  <c r="M175" i="2"/>
  <c r="O174" i="2"/>
  <c r="C174" i="2"/>
  <c r="O172" i="2"/>
  <c r="C172" i="2"/>
  <c r="F171" i="2"/>
  <c r="L170" i="2"/>
  <c r="F169" i="2"/>
  <c r="L168" i="2"/>
  <c r="F167" i="2"/>
  <c r="D95" i="12"/>
  <c r="H171" i="2"/>
  <c r="N49" i="30"/>
  <c r="G39" i="23"/>
  <c r="G39" i="21"/>
  <c r="D94" i="2"/>
  <c r="H99" i="2"/>
  <c r="G99" i="2" s="1"/>
  <c r="H91" i="2"/>
  <c r="G91" i="2" s="1"/>
  <c r="J95" i="2"/>
  <c r="L97" i="2"/>
  <c r="W101" i="2"/>
  <c r="D98" i="2"/>
  <c r="D90" i="2"/>
  <c r="H95" i="2"/>
  <c r="G95" i="2" s="1"/>
  <c r="J99" i="2"/>
  <c r="J91" i="2"/>
  <c r="L93" i="2"/>
  <c r="W55" i="2"/>
  <c r="D97" i="2"/>
  <c r="D93" i="2"/>
  <c r="D89" i="2"/>
  <c r="H98" i="2"/>
  <c r="G98" i="2" s="1"/>
  <c r="H94" i="2"/>
  <c r="G94" i="2" s="1"/>
  <c r="H90" i="2"/>
  <c r="G90" i="2" s="1"/>
  <c r="J98" i="2"/>
  <c r="J94" i="2"/>
  <c r="L100" i="2"/>
  <c r="L96" i="2"/>
  <c r="L92" i="2"/>
  <c r="T101" i="2"/>
  <c r="T105" i="2"/>
  <c r="U109" i="2"/>
  <c r="V107" i="2"/>
  <c r="W105" i="2"/>
  <c r="W103" i="2"/>
  <c r="U102" i="2"/>
  <c r="D100" i="2"/>
  <c r="D96" i="2"/>
  <c r="D92" i="2"/>
  <c r="H88" i="2"/>
  <c r="G88" i="2" s="1"/>
  <c r="H97" i="2"/>
  <c r="G97" i="2" s="1"/>
  <c r="H93" i="2"/>
  <c r="G93" i="2" s="1"/>
  <c r="H89" i="2"/>
  <c r="G89" i="2" s="1"/>
  <c r="J97" i="2"/>
  <c r="J93" i="2"/>
  <c r="L99" i="2"/>
  <c r="L95" i="2"/>
  <c r="L91" i="2"/>
  <c r="G11" i="19"/>
  <c r="G71" i="19"/>
  <c r="G61" i="19"/>
  <c r="G51" i="19"/>
  <c r="B82" i="19"/>
  <c r="G38" i="19"/>
  <c r="G29" i="19"/>
  <c r="G20" i="19"/>
  <c r="G39" i="19" s="1"/>
  <c r="D82" i="19"/>
  <c r="G81" i="19"/>
  <c r="E82" i="19"/>
  <c r="F82" i="19"/>
  <c r="C82" i="19"/>
  <c r="T108" i="2"/>
  <c r="T104" i="2"/>
  <c r="V109" i="2"/>
  <c r="U108" i="2"/>
  <c r="W106" i="2"/>
  <c r="V105" i="2"/>
  <c r="U104" i="2"/>
  <c r="X33" i="2"/>
  <c r="W44" i="2"/>
  <c r="C95" i="15"/>
  <c r="G88" i="15"/>
  <c r="G92" i="15"/>
  <c r="G86" i="15"/>
  <c r="G90" i="15"/>
  <c r="G94" i="15"/>
  <c r="E95" i="15"/>
  <c r="G93" i="15"/>
  <c r="D95" i="15"/>
  <c r="G87" i="15"/>
  <c r="G91" i="15"/>
  <c r="B95" i="15"/>
  <c r="F95" i="15"/>
  <c r="W33" i="2"/>
  <c r="M10" i="24"/>
  <c r="M9" i="24"/>
  <c r="M8" i="24"/>
  <c r="M11" i="24"/>
  <c r="M7" i="24"/>
  <c r="M6" i="24"/>
  <c r="M5" i="24"/>
  <c r="M4" i="24"/>
  <c r="N4" i="24"/>
  <c r="N8" i="24"/>
  <c r="N6" i="24"/>
  <c r="N3" i="24"/>
  <c r="N5" i="24"/>
  <c r="N9" i="24"/>
  <c r="N7" i="24"/>
  <c r="N11" i="24"/>
  <c r="M10" i="23"/>
  <c r="M6" i="23"/>
  <c r="M9" i="23"/>
  <c r="M5" i="23"/>
  <c r="M8" i="23"/>
  <c r="M4" i="23"/>
  <c r="M11" i="23"/>
  <c r="M7" i="23"/>
  <c r="N6" i="23"/>
  <c r="N8" i="23"/>
  <c r="N10" i="23"/>
  <c r="M11" i="22"/>
  <c r="M7" i="22"/>
  <c r="M9" i="22"/>
  <c r="M5" i="22"/>
  <c r="M8" i="22"/>
  <c r="M4" i="22"/>
  <c r="M10" i="22"/>
  <c r="M6" i="22"/>
  <c r="N4" i="22"/>
  <c r="N6" i="22"/>
  <c r="N8" i="22"/>
  <c r="N10" i="22"/>
  <c r="N3" i="21"/>
  <c r="N4" i="21"/>
  <c r="N6" i="21"/>
  <c r="N8" i="21"/>
  <c r="N10" i="21"/>
  <c r="M11" i="20"/>
  <c r="M7" i="20"/>
  <c r="M5" i="20"/>
  <c r="M9" i="20"/>
  <c r="M8" i="20"/>
  <c r="M4" i="20"/>
  <c r="M10" i="20"/>
  <c r="M6" i="20"/>
  <c r="N3" i="20"/>
  <c r="N7" i="20"/>
  <c r="N6" i="20"/>
  <c r="N10" i="20"/>
  <c r="N4" i="20"/>
  <c r="N8" i="20"/>
  <c r="N5" i="20"/>
  <c r="N9" i="20"/>
  <c r="N6" i="17"/>
  <c r="G20" i="17"/>
  <c r="G38" i="17"/>
  <c r="G29" i="17"/>
  <c r="G11" i="17"/>
  <c r="G61" i="17"/>
  <c r="B82" i="17"/>
  <c r="G71" i="17"/>
  <c r="F82" i="17"/>
  <c r="C82" i="17"/>
  <c r="D82" i="17"/>
  <c r="G51" i="17"/>
  <c r="E82" i="17"/>
  <c r="N5" i="17"/>
  <c r="N9" i="17"/>
  <c r="G81" i="17"/>
  <c r="N10" i="17"/>
  <c r="N4" i="17"/>
  <c r="N8" i="17"/>
  <c r="N11" i="17"/>
  <c r="N3" i="17"/>
  <c r="G61" i="15"/>
  <c r="C82" i="15"/>
  <c r="G11" i="15"/>
  <c r="G71" i="15"/>
  <c r="B82" i="15"/>
  <c r="F82" i="15"/>
  <c r="E82" i="15"/>
  <c r="D82" i="15"/>
  <c r="G51" i="15"/>
  <c r="G38" i="15"/>
  <c r="G29" i="15"/>
  <c r="G20" i="15"/>
  <c r="G81" i="15"/>
  <c r="G95" i="15" s="1"/>
  <c r="D158" i="2"/>
  <c r="H158" i="2"/>
  <c r="G158" i="2" s="1"/>
  <c r="J158" i="2"/>
  <c r="H157" i="2"/>
  <c r="G157" i="2" s="1"/>
  <c r="D157" i="2"/>
  <c r="L157" i="2"/>
  <c r="J156" i="2"/>
  <c r="H156" i="2"/>
  <c r="G156" i="2" s="1"/>
  <c r="D156" i="2"/>
  <c r="D155" i="2"/>
  <c r="H155" i="2"/>
  <c r="G155" i="2" s="1"/>
  <c r="J155" i="2"/>
  <c r="D154" i="2"/>
  <c r="H154" i="2"/>
  <c r="G154" i="2" s="1"/>
  <c r="J154" i="2"/>
  <c r="H153" i="2"/>
  <c r="G153" i="2" s="1"/>
  <c r="D153" i="2"/>
  <c r="L153" i="2"/>
  <c r="J152" i="2"/>
  <c r="H152" i="2"/>
  <c r="G152" i="2" s="1"/>
  <c r="D152" i="2"/>
  <c r="D151" i="2"/>
  <c r="H151" i="2"/>
  <c r="G151" i="2" s="1"/>
  <c r="J151" i="2"/>
  <c r="D150" i="2"/>
  <c r="H150" i="2"/>
  <c r="G150" i="2" s="1"/>
  <c r="J150" i="2"/>
  <c r="D149" i="2"/>
  <c r="J149" i="2"/>
  <c r="H149" i="2"/>
  <c r="G149" i="2" s="1"/>
  <c r="J148" i="2"/>
  <c r="H148" i="2"/>
  <c r="G148" i="2" s="1"/>
  <c r="D148" i="2"/>
  <c r="L147" i="2"/>
  <c r="D147" i="2"/>
  <c r="H147" i="2"/>
  <c r="G147" i="2" s="1"/>
  <c r="D159" i="2"/>
  <c r="H159" i="2"/>
  <c r="G159" i="2" s="1"/>
  <c r="J159" i="2"/>
  <c r="G61" i="14"/>
  <c r="G11" i="14"/>
  <c r="B82" i="14"/>
  <c r="F82" i="14"/>
  <c r="D82" i="14"/>
  <c r="G51" i="14"/>
  <c r="C82" i="14"/>
  <c r="E82" i="14"/>
  <c r="G38" i="14"/>
  <c r="G39" i="14" s="1"/>
  <c r="G20" i="14"/>
  <c r="M10" i="14"/>
  <c r="M9" i="14"/>
  <c r="M5" i="14"/>
  <c r="M11" i="14"/>
  <c r="M7" i="14"/>
  <c r="M6" i="14"/>
  <c r="M8" i="14"/>
  <c r="M4" i="14"/>
  <c r="N10" i="14"/>
  <c r="N5" i="14"/>
  <c r="N9" i="14"/>
  <c r="N11" i="14"/>
  <c r="N6" i="14"/>
  <c r="N4" i="14"/>
  <c r="G81" i="14"/>
  <c r="G71" i="14"/>
  <c r="G38" i="13"/>
  <c r="D82" i="13"/>
  <c r="G61" i="13"/>
  <c r="B82" i="13"/>
  <c r="C82" i="13"/>
  <c r="E82" i="13"/>
  <c r="G51" i="13"/>
  <c r="F82" i="13"/>
  <c r="G29" i="13"/>
  <c r="G39" i="13" s="1"/>
  <c r="G20" i="13"/>
  <c r="G11" i="13"/>
  <c r="M9" i="13"/>
  <c r="M11" i="13"/>
  <c r="M7" i="13"/>
  <c r="M8" i="13"/>
  <c r="M10" i="13"/>
  <c r="M4" i="13"/>
  <c r="M6" i="13"/>
  <c r="M5" i="13"/>
  <c r="N6" i="13"/>
  <c r="N5" i="13"/>
  <c r="N9" i="13"/>
  <c r="G81" i="13"/>
  <c r="N4" i="13"/>
  <c r="N8" i="13"/>
  <c r="N11" i="13"/>
  <c r="N10" i="13"/>
  <c r="N3" i="13"/>
  <c r="G51" i="12"/>
  <c r="E82" i="12"/>
  <c r="G61" i="12"/>
  <c r="B82" i="12"/>
  <c r="F82" i="12"/>
  <c r="C82" i="12"/>
  <c r="D82" i="12"/>
  <c r="M93" i="29" s="1"/>
  <c r="G38" i="12"/>
  <c r="G29" i="12"/>
  <c r="G20" i="12"/>
  <c r="G11" i="12"/>
  <c r="M11" i="12"/>
  <c r="M8" i="12"/>
  <c r="M9" i="12"/>
  <c r="M7" i="12"/>
  <c r="M10" i="12"/>
  <c r="M6" i="12"/>
  <c r="M5" i="12"/>
  <c r="M4" i="12"/>
  <c r="N8" i="12"/>
  <c r="N4" i="12"/>
  <c r="N7" i="12"/>
  <c r="N10" i="12"/>
  <c r="N3" i="12"/>
  <c r="N6" i="12"/>
  <c r="N11" i="12"/>
  <c r="G81" i="12"/>
  <c r="N5" i="12"/>
  <c r="D81" i="10"/>
  <c r="D81" i="11"/>
  <c r="K21" i="11"/>
  <c r="K11" i="11"/>
  <c r="M3" i="11" s="1"/>
  <c r="F81" i="11"/>
  <c r="E81" i="11"/>
  <c r="C81" i="11"/>
  <c r="B81" i="11"/>
  <c r="G80" i="11"/>
  <c r="G79" i="11"/>
  <c r="G78" i="11"/>
  <c r="G77" i="11"/>
  <c r="G76" i="11"/>
  <c r="G75" i="11"/>
  <c r="G74" i="11"/>
  <c r="G73" i="11"/>
  <c r="G72" i="11"/>
  <c r="F71" i="11"/>
  <c r="E71" i="11"/>
  <c r="D71" i="11"/>
  <c r="C71" i="11"/>
  <c r="B71" i="11"/>
  <c r="G70" i="11"/>
  <c r="G69" i="11"/>
  <c r="G68" i="11"/>
  <c r="G67" i="11"/>
  <c r="G66" i="11"/>
  <c r="G65" i="11"/>
  <c r="G64" i="11"/>
  <c r="G63" i="11"/>
  <c r="G62" i="11"/>
  <c r="F61" i="11"/>
  <c r="E61" i="11"/>
  <c r="D61" i="11"/>
  <c r="C61" i="11"/>
  <c r="B61" i="11"/>
  <c r="G60" i="11"/>
  <c r="G59" i="11"/>
  <c r="G58" i="11"/>
  <c r="G57" i="11"/>
  <c r="G56" i="11"/>
  <c r="G55" i="11"/>
  <c r="G54" i="11"/>
  <c r="G53" i="11"/>
  <c r="G52" i="11"/>
  <c r="F51" i="11"/>
  <c r="E51" i="11"/>
  <c r="D51" i="11"/>
  <c r="C51" i="11"/>
  <c r="B51" i="11"/>
  <c r="G50" i="11"/>
  <c r="G49" i="11"/>
  <c r="G48" i="11"/>
  <c r="G47" i="11"/>
  <c r="K46" i="11"/>
  <c r="G46" i="11"/>
  <c r="G45" i="11"/>
  <c r="G44" i="11"/>
  <c r="G43" i="11"/>
  <c r="G42" i="11"/>
  <c r="F38" i="11"/>
  <c r="E38" i="11"/>
  <c r="D38" i="11"/>
  <c r="C38" i="11"/>
  <c r="B38" i="11"/>
  <c r="G37" i="11"/>
  <c r="G36" i="11"/>
  <c r="G35" i="11"/>
  <c r="G34" i="11"/>
  <c r="G33" i="11"/>
  <c r="G32" i="11"/>
  <c r="G31" i="11"/>
  <c r="G30" i="11"/>
  <c r="F29" i="11"/>
  <c r="E29" i="11"/>
  <c r="D29" i="11"/>
  <c r="C29" i="11"/>
  <c r="B29" i="11"/>
  <c r="G28" i="11"/>
  <c r="G27" i="11"/>
  <c r="G26" i="11"/>
  <c r="G25" i="11"/>
  <c r="G24" i="11"/>
  <c r="G23" i="11"/>
  <c r="G22" i="11"/>
  <c r="L21" i="11"/>
  <c r="G21" i="11"/>
  <c r="F20" i="11"/>
  <c r="E20" i="11"/>
  <c r="D20" i="11"/>
  <c r="C20" i="11"/>
  <c r="B20" i="11"/>
  <c r="G19" i="11"/>
  <c r="G18" i="11"/>
  <c r="G17" i="11"/>
  <c r="G16" i="11"/>
  <c r="G15" i="11"/>
  <c r="G14" i="11"/>
  <c r="G13" i="11"/>
  <c r="G12" i="11"/>
  <c r="L11" i="11"/>
  <c r="N11" i="11" s="1"/>
  <c r="F11" i="11"/>
  <c r="E11" i="11"/>
  <c r="D11" i="11"/>
  <c r="C11" i="11"/>
  <c r="B11" i="11"/>
  <c r="G10" i="11"/>
  <c r="N9" i="11"/>
  <c r="G9" i="11"/>
  <c r="G8" i="11"/>
  <c r="N7" i="11"/>
  <c r="G7" i="11"/>
  <c r="N6" i="11"/>
  <c r="G6" i="11"/>
  <c r="N5" i="11"/>
  <c r="G5" i="11"/>
  <c r="N4" i="11"/>
  <c r="G4" i="11"/>
  <c r="N3" i="11"/>
  <c r="G3" i="11"/>
  <c r="K21" i="10"/>
  <c r="K11" i="10"/>
  <c r="M3" i="10" s="1"/>
  <c r="F81" i="10"/>
  <c r="E81" i="10"/>
  <c r="C81" i="10"/>
  <c r="B81" i="10"/>
  <c r="G80" i="10"/>
  <c r="G79" i="10"/>
  <c r="G78" i="10"/>
  <c r="G77" i="10"/>
  <c r="G76" i="10"/>
  <c r="G75" i="10"/>
  <c r="G74" i="10"/>
  <c r="G73" i="10"/>
  <c r="G72" i="10"/>
  <c r="F71" i="10"/>
  <c r="E71" i="10"/>
  <c r="D71" i="10"/>
  <c r="C71" i="10"/>
  <c r="B71" i="10"/>
  <c r="G70" i="10"/>
  <c r="G69" i="10"/>
  <c r="G68" i="10"/>
  <c r="G67" i="10"/>
  <c r="G66" i="10"/>
  <c r="G65" i="10"/>
  <c r="G64" i="10"/>
  <c r="G63" i="10"/>
  <c r="G62" i="10"/>
  <c r="F61" i="10"/>
  <c r="E61" i="10"/>
  <c r="D61" i="10"/>
  <c r="C61" i="10"/>
  <c r="B61" i="10"/>
  <c r="G60" i="10"/>
  <c r="G59" i="10"/>
  <c r="G58" i="10"/>
  <c r="G57" i="10"/>
  <c r="G56" i="10"/>
  <c r="G55" i="10"/>
  <c r="G54" i="10"/>
  <c r="G53" i="10"/>
  <c r="G52" i="10"/>
  <c r="F51" i="10"/>
  <c r="E51" i="10"/>
  <c r="D51" i="10"/>
  <c r="C51" i="10"/>
  <c r="B51" i="10"/>
  <c r="G50" i="10"/>
  <c r="G49" i="10"/>
  <c r="G48" i="10"/>
  <c r="G47" i="10"/>
  <c r="K46" i="10"/>
  <c r="G46" i="10"/>
  <c r="G45" i="10"/>
  <c r="G44" i="10"/>
  <c r="G43" i="10"/>
  <c r="G42" i="10"/>
  <c r="F38" i="10"/>
  <c r="E38" i="10"/>
  <c r="D38" i="10"/>
  <c r="C38" i="10"/>
  <c r="B38" i="10"/>
  <c r="G37" i="10"/>
  <c r="G36" i="10"/>
  <c r="G35" i="10"/>
  <c r="G34" i="10"/>
  <c r="G33" i="10"/>
  <c r="G32" i="10"/>
  <c r="G31" i="10"/>
  <c r="G30" i="10"/>
  <c r="F29" i="10"/>
  <c r="E29" i="10"/>
  <c r="D29" i="10"/>
  <c r="C29" i="10"/>
  <c r="B29" i="10"/>
  <c r="G28" i="10"/>
  <c r="G27" i="10"/>
  <c r="G26" i="10"/>
  <c r="G25" i="10"/>
  <c r="G24" i="10"/>
  <c r="G23" i="10"/>
  <c r="G22" i="10"/>
  <c r="L21" i="10"/>
  <c r="G21" i="10"/>
  <c r="F20" i="10"/>
  <c r="E20" i="10"/>
  <c r="D20" i="10"/>
  <c r="C20" i="10"/>
  <c r="B20" i="10"/>
  <c r="G19" i="10"/>
  <c r="G18" i="10"/>
  <c r="G17" i="10"/>
  <c r="G16" i="10"/>
  <c r="G15" i="10"/>
  <c r="G14" i="10"/>
  <c r="G13" i="10"/>
  <c r="G12" i="10"/>
  <c r="L11" i="10"/>
  <c r="N8" i="10" s="1"/>
  <c r="F11" i="10"/>
  <c r="E11" i="10"/>
  <c r="D11" i="10"/>
  <c r="C11" i="10"/>
  <c r="B11" i="10"/>
  <c r="G10" i="10"/>
  <c r="G9" i="10"/>
  <c r="G8" i="10"/>
  <c r="N7" i="10"/>
  <c r="G7" i="10"/>
  <c r="G6" i="10"/>
  <c r="G5" i="10"/>
  <c r="G4" i="10"/>
  <c r="N3" i="10"/>
  <c r="G3" i="10"/>
  <c r="K21" i="9"/>
  <c r="K11" i="9"/>
  <c r="M3" i="9" s="1"/>
  <c r="F81" i="9"/>
  <c r="E81" i="9"/>
  <c r="D81" i="9"/>
  <c r="C81" i="9"/>
  <c r="B81" i="9"/>
  <c r="G80" i="9"/>
  <c r="G79" i="9"/>
  <c r="G78" i="9"/>
  <c r="G77" i="9"/>
  <c r="G76" i="9"/>
  <c r="G75" i="9"/>
  <c r="G74" i="9"/>
  <c r="G73" i="9"/>
  <c r="G72" i="9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F61" i="9"/>
  <c r="E61" i="9"/>
  <c r="D61" i="9"/>
  <c r="C61" i="9"/>
  <c r="B61" i="9"/>
  <c r="G60" i="9"/>
  <c r="G59" i="9"/>
  <c r="G58" i="9"/>
  <c r="G57" i="9"/>
  <c r="G56" i="9"/>
  <c r="G55" i="9"/>
  <c r="G54" i="9"/>
  <c r="G53" i="9"/>
  <c r="G52" i="9"/>
  <c r="F51" i="9"/>
  <c r="E51" i="9"/>
  <c r="D51" i="9"/>
  <c r="C51" i="9"/>
  <c r="B51" i="9"/>
  <c r="G50" i="9"/>
  <c r="G49" i="9"/>
  <c r="G48" i="9"/>
  <c r="G47" i="9"/>
  <c r="K46" i="9"/>
  <c r="G46" i="9"/>
  <c r="G45" i="9"/>
  <c r="G44" i="9"/>
  <c r="G43" i="9"/>
  <c r="G42" i="9"/>
  <c r="F38" i="9"/>
  <c r="E38" i="9"/>
  <c r="D38" i="9"/>
  <c r="C38" i="9"/>
  <c r="B38" i="9"/>
  <c r="G37" i="9"/>
  <c r="G36" i="9"/>
  <c r="G35" i="9"/>
  <c r="G34" i="9"/>
  <c r="G33" i="9"/>
  <c r="G32" i="9"/>
  <c r="G31" i="9"/>
  <c r="G30" i="9"/>
  <c r="F29" i="9"/>
  <c r="E29" i="9"/>
  <c r="D29" i="9"/>
  <c r="C29" i="9"/>
  <c r="B29" i="9"/>
  <c r="G28" i="9"/>
  <c r="G27" i="9"/>
  <c r="G26" i="9"/>
  <c r="G25" i="9"/>
  <c r="G24" i="9"/>
  <c r="G23" i="9"/>
  <c r="G22" i="9"/>
  <c r="L21" i="9"/>
  <c r="G21" i="9"/>
  <c r="F20" i="9"/>
  <c r="E20" i="9"/>
  <c r="D20" i="9"/>
  <c r="C20" i="9"/>
  <c r="B20" i="9"/>
  <c r="G19" i="9"/>
  <c r="G18" i="9"/>
  <c r="G17" i="9"/>
  <c r="G16" i="9"/>
  <c r="G15" i="9"/>
  <c r="G14" i="9"/>
  <c r="G13" i="9"/>
  <c r="G12" i="9"/>
  <c r="L11" i="9"/>
  <c r="N8" i="9" s="1"/>
  <c r="F11" i="9"/>
  <c r="E11" i="9"/>
  <c r="D11" i="9"/>
  <c r="C11" i="9"/>
  <c r="B11" i="9"/>
  <c r="G10" i="9"/>
  <c r="G9" i="9"/>
  <c r="G8" i="9"/>
  <c r="N7" i="9"/>
  <c r="G7" i="9"/>
  <c r="G6" i="9"/>
  <c r="G5" i="9"/>
  <c r="G4" i="9"/>
  <c r="N3" i="9"/>
  <c r="G3" i="9"/>
  <c r="K21" i="8"/>
  <c r="K11" i="8"/>
  <c r="M3" i="8" s="1"/>
  <c r="L21" i="8"/>
  <c r="L11" i="8"/>
  <c r="N11" i="8" s="1"/>
  <c r="N7" i="8"/>
  <c r="N5" i="8"/>
  <c r="N3" i="8"/>
  <c r="F81" i="8"/>
  <c r="E81" i="8"/>
  <c r="D81" i="8"/>
  <c r="C81" i="8"/>
  <c r="B81" i="8"/>
  <c r="G80" i="8"/>
  <c r="G79" i="8"/>
  <c r="G78" i="8"/>
  <c r="G77" i="8"/>
  <c r="G76" i="8"/>
  <c r="G75" i="8"/>
  <c r="G74" i="8"/>
  <c r="G73" i="8"/>
  <c r="G72" i="8"/>
  <c r="F71" i="8"/>
  <c r="E71" i="8"/>
  <c r="D71" i="8"/>
  <c r="C71" i="8"/>
  <c r="B71" i="8"/>
  <c r="G70" i="8"/>
  <c r="G69" i="8"/>
  <c r="G68" i="8"/>
  <c r="G67" i="8"/>
  <c r="G66" i="8"/>
  <c r="G65" i="8"/>
  <c r="G64" i="8"/>
  <c r="G63" i="8"/>
  <c r="G62" i="8"/>
  <c r="F61" i="8"/>
  <c r="E61" i="8"/>
  <c r="D61" i="8"/>
  <c r="C61" i="8"/>
  <c r="B61" i="8"/>
  <c r="G60" i="8"/>
  <c r="G59" i="8"/>
  <c r="G58" i="8"/>
  <c r="G57" i="8"/>
  <c r="G56" i="8"/>
  <c r="G55" i="8"/>
  <c r="G54" i="8"/>
  <c r="G53" i="8"/>
  <c r="G52" i="8"/>
  <c r="F51" i="8"/>
  <c r="E51" i="8"/>
  <c r="D51" i="8"/>
  <c r="C51" i="8"/>
  <c r="B51" i="8"/>
  <c r="G50" i="8"/>
  <c r="G49" i="8"/>
  <c r="G48" i="8"/>
  <c r="G47" i="8"/>
  <c r="G46" i="8"/>
  <c r="G45" i="8"/>
  <c r="G44" i="8"/>
  <c r="K46" i="8"/>
  <c r="G43" i="8"/>
  <c r="G42" i="8"/>
  <c r="F38" i="8"/>
  <c r="E38" i="8"/>
  <c r="D38" i="8"/>
  <c r="C38" i="8"/>
  <c r="B38" i="8"/>
  <c r="G37" i="8"/>
  <c r="G36" i="8"/>
  <c r="G35" i="8"/>
  <c r="G34" i="8"/>
  <c r="G33" i="8"/>
  <c r="G32" i="8"/>
  <c r="G31" i="8"/>
  <c r="G30" i="8"/>
  <c r="F29" i="8"/>
  <c r="E29" i="8"/>
  <c r="D29" i="8"/>
  <c r="C29" i="8"/>
  <c r="B29" i="8"/>
  <c r="G28" i="8"/>
  <c r="G27" i="8"/>
  <c r="G26" i="8"/>
  <c r="G25" i="8"/>
  <c r="G24" i="8"/>
  <c r="G23" i="8"/>
  <c r="G22" i="8"/>
  <c r="G21" i="8"/>
  <c r="F20" i="8"/>
  <c r="E20" i="8"/>
  <c r="D20" i="8"/>
  <c r="C20" i="8"/>
  <c r="B20" i="8"/>
  <c r="G19" i="8"/>
  <c r="G18" i="8"/>
  <c r="G17" i="8"/>
  <c r="G16" i="8"/>
  <c r="G15" i="8"/>
  <c r="G14" i="8"/>
  <c r="G13" i="8"/>
  <c r="G12" i="8"/>
  <c r="F11" i="8"/>
  <c r="E11" i="8"/>
  <c r="D11" i="8"/>
  <c r="C11" i="8"/>
  <c r="B11" i="8"/>
  <c r="G10" i="8"/>
  <c r="G9" i="8"/>
  <c r="G8" i="8"/>
  <c r="G7" i="8"/>
  <c r="G6" i="8"/>
  <c r="G5" i="8"/>
  <c r="G4" i="8"/>
  <c r="G3" i="8"/>
  <c r="G20" i="7"/>
  <c r="K21" i="7"/>
  <c r="M3" i="7"/>
  <c r="M4" i="7"/>
  <c r="M5" i="7"/>
  <c r="M6" i="7"/>
  <c r="M7" i="7"/>
  <c r="M8" i="7"/>
  <c r="M9" i="7"/>
  <c r="M10" i="7"/>
  <c r="M11" i="7"/>
  <c r="K11" i="7"/>
  <c r="F81" i="7"/>
  <c r="F82" i="7" s="1"/>
  <c r="E81" i="7"/>
  <c r="D81" i="7"/>
  <c r="C81" i="7"/>
  <c r="B81" i="7"/>
  <c r="G80" i="7"/>
  <c r="G79" i="7"/>
  <c r="G78" i="7"/>
  <c r="G77" i="7"/>
  <c r="G76" i="7"/>
  <c r="G75" i="7"/>
  <c r="G74" i="7"/>
  <c r="G73" i="7"/>
  <c r="G72" i="7"/>
  <c r="F71" i="7"/>
  <c r="E71" i="7"/>
  <c r="D71" i="7"/>
  <c r="C71" i="7"/>
  <c r="B71" i="7"/>
  <c r="G70" i="7"/>
  <c r="G69" i="7"/>
  <c r="G68" i="7"/>
  <c r="G67" i="7"/>
  <c r="G66" i="7"/>
  <c r="G65" i="7"/>
  <c r="G64" i="7"/>
  <c r="G63" i="7"/>
  <c r="G62" i="7"/>
  <c r="F61" i="7"/>
  <c r="E61" i="7"/>
  <c r="D61" i="7"/>
  <c r="C61" i="7"/>
  <c r="B61" i="7"/>
  <c r="G60" i="7"/>
  <c r="G59" i="7"/>
  <c r="G58" i="7"/>
  <c r="G57" i="7"/>
  <c r="G56" i="7"/>
  <c r="G55" i="7"/>
  <c r="G54" i="7"/>
  <c r="G53" i="7"/>
  <c r="G52" i="7"/>
  <c r="F51" i="7"/>
  <c r="E51" i="7"/>
  <c r="D51" i="7"/>
  <c r="C51" i="7"/>
  <c r="B51" i="7"/>
  <c r="G50" i="7"/>
  <c r="G49" i="7"/>
  <c r="G48" i="7"/>
  <c r="G47" i="7"/>
  <c r="G46" i="7"/>
  <c r="G45" i="7"/>
  <c r="G44" i="7"/>
  <c r="K46" i="7"/>
  <c r="G43" i="7"/>
  <c r="G42" i="7"/>
  <c r="F38" i="7"/>
  <c r="E38" i="7"/>
  <c r="D38" i="7"/>
  <c r="C38" i="7"/>
  <c r="B38" i="7"/>
  <c r="G37" i="7"/>
  <c r="G36" i="7"/>
  <c r="G35" i="7"/>
  <c r="G34" i="7"/>
  <c r="G33" i="7"/>
  <c r="G32" i="7"/>
  <c r="G31" i="7"/>
  <c r="G30" i="7"/>
  <c r="F29" i="7"/>
  <c r="E29" i="7"/>
  <c r="D29" i="7"/>
  <c r="C29" i="7"/>
  <c r="B29" i="7"/>
  <c r="G29" i="7" s="1"/>
  <c r="G28" i="7"/>
  <c r="G27" i="7"/>
  <c r="G26" i="7"/>
  <c r="G25" i="7"/>
  <c r="G24" i="7"/>
  <c r="G23" i="7"/>
  <c r="G22" i="7"/>
  <c r="L21" i="7"/>
  <c r="G21" i="7"/>
  <c r="N20" i="7"/>
  <c r="O43" i="2" s="1"/>
  <c r="F20" i="7"/>
  <c r="E20" i="7"/>
  <c r="H20" i="30" s="1"/>
  <c r="D20" i="7"/>
  <c r="C20" i="7"/>
  <c r="B20" i="7"/>
  <c r="L11" i="7"/>
  <c r="N11" i="7" s="1"/>
  <c r="F11" i="7"/>
  <c r="E11" i="7"/>
  <c r="D11" i="7"/>
  <c r="C11" i="7"/>
  <c r="B11" i="7"/>
  <c r="N10" i="7"/>
  <c r="G10" i="7"/>
  <c r="N9" i="7"/>
  <c r="G9" i="7"/>
  <c r="N8" i="7"/>
  <c r="G8" i="7"/>
  <c r="N7" i="7"/>
  <c r="G7" i="7"/>
  <c r="N6" i="7"/>
  <c r="G6" i="7"/>
  <c r="N5" i="7"/>
  <c r="G5" i="7"/>
  <c r="N4" i="7"/>
  <c r="G4" i="7"/>
  <c r="N3" i="7"/>
  <c r="G3" i="7"/>
  <c r="C51" i="5"/>
  <c r="D51" i="5"/>
  <c r="E51" i="5"/>
  <c r="F51" i="5"/>
  <c r="G51" i="5"/>
  <c r="B51" i="5"/>
  <c r="B51" i="6"/>
  <c r="M20" i="6"/>
  <c r="K21" i="6"/>
  <c r="M3" i="6"/>
  <c r="M4" i="6"/>
  <c r="M5" i="6"/>
  <c r="M6" i="6"/>
  <c r="M7" i="6"/>
  <c r="M8" i="6"/>
  <c r="M9" i="6"/>
  <c r="M10" i="6"/>
  <c r="M11" i="6"/>
  <c r="K11" i="6"/>
  <c r="N3" i="6"/>
  <c r="F81" i="6"/>
  <c r="E81" i="6"/>
  <c r="D81" i="6"/>
  <c r="C81" i="6"/>
  <c r="B81" i="6"/>
  <c r="G80" i="6"/>
  <c r="G79" i="6"/>
  <c r="G78" i="6"/>
  <c r="G77" i="6"/>
  <c r="G76" i="6"/>
  <c r="G75" i="6"/>
  <c r="G74" i="6"/>
  <c r="G73" i="6"/>
  <c r="G72" i="6"/>
  <c r="F71" i="6"/>
  <c r="E71" i="6"/>
  <c r="D71" i="6"/>
  <c r="C71" i="6"/>
  <c r="B71" i="6"/>
  <c r="G70" i="6"/>
  <c r="G69" i="6"/>
  <c r="G68" i="6"/>
  <c r="G67" i="6"/>
  <c r="G66" i="6"/>
  <c r="G65" i="6"/>
  <c r="G64" i="6"/>
  <c r="G63" i="6"/>
  <c r="G62" i="6"/>
  <c r="F61" i="6"/>
  <c r="E61" i="6"/>
  <c r="D61" i="6"/>
  <c r="C61" i="6"/>
  <c r="B61" i="6"/>
  <c r="G60" i="6"/>
  <c r="G59" i="6"/>
  <c r="G58" i="6"/>
  <c r="G57" i="6"/>
  <c r="G56" i="6"/>
  <c r="G55" i="6"/>
  <c r="G54" i="6"/>
  <c r="G53" i="6"/>
  <c r="G52" i="6"/>
  <c r="F51" i="6"/>
  <c r="E51" i="6"/>
  <c r="D51" i="6"/>
  <c r="C51" i="6"/>
  <c r="G50" i="6"/>
  <c r="G49" i="6"/>
  <c r="G48" i="6"/>
  <c r="G47" i="6"/>
  <c r="G46" i="6"/>
  <c r="G45" i="6"/>
  <c r="G44" i="6"/>
  <c r="K46" i="6"/>
  <c r="G43" i="6"/>
  <c r="G42" i="6"/>
  <c r="F38" i="6"/>
  <c r="E38" i="6"/>
  <c r="D38" i="6"/>
  <c r="C38" i="6"/>
  <c r="B38" i="6"/>
  <c r="G37" i="6"/>
  <c r="G36" i="6"/>
  <c r="G35" i="6"/>
  <c r="G34" i="6"/>
  <c r="G33" i="6"/>
  <c r="G32" i="6"/>
  <c r="G31" i="6"/>
  <c r="G30" i="6"/>
  <c r="F29" i="6"/>
  <c r="E29" i="6"/>
  <c r="D29" i="6"/>
  <c r="C29" i="6"/>
  <c r="B29" i="6"/>
  <c r="G28" i="6"/>
  <c r="G27" i="6"/>
  <c r="G26" i="6"/>
  <c r="G25" i="6"/>
  <c r="G24" i="6"/>
  <c r="G23" i="6"/>
  <c r="G22" i="6"/>
  <c r="L21" i="6"/>
  <c r="G21" i="6"/>
  <c r="F20" i="6"/>
  <c r="E20" i="6"/>
  <c r="D20" i="6"/>
  <c r="C20" i="6"/>
  <c r="B20" i="6"/>
  <c r="G19" i="6"/>
  <c r="G18" i="6"/>
  <c r="G17" i="6"/>
  <c r="G16" i="6"/>
  <c r="G15" i="6"/>
  <c r="G14" i="6"/>
  <c r="G13" i="6"/>
  <c r="G12" i="6"/>
  <c r="L11" i="6"/>
  <c r="N7" i="6" s="1"/>
  <c r="F11" i="6"/>
  <c r="E11" i="6"/>
  <c r="D11" i="6"/>
  <c r="C11" i="6"/>
  <c r="B11" i="6"/>
  <c r="G10" i="6"/>
  <c r="N9" i="6"/>
  <c r="G9" i="6"/>
  <c r="G8" i="6"/>
  <c r="G7" i="6"/>
  <c r="G6" i="6"/>
  <c r="N5" i="6"/>
  <c r="G5" i="6"/>
  <c r="G4" i="6"/>
  <c r="G3" i="6"/>
  <c r="K46" i="5"/>
  <c r="K46" i="4"/>
  <c r="K46" i="3"/>
  <c r="K46" i="1"/>
  <c r="I58" i="32" l="1"/>
  <c r="I62" i="32"/>
  <c r="I56" i="32"/>
  <c r="I61" i="32"/>
  <c r="I63" i="32"/>
  <c r="I60" i="32"/>
  <c r="I57" i="32"/>
  <c r="I59" i="32"/>
  <c r="H16" i="7"/>
  <c r="C116" i="15" s="1"/>
  <c r="H12" i="7"/>
  <c r="C112" i="15" s="1"/>
  <c r="H17" i="7"/>
  <c r="C117" i="15" s="1"/>
  <c r="H13" i="7"/>
  <c r="C113" i="15" s="1"/>
  <c r="H18" i="7"/>
  <c r="C118" i="15" s="1"/>
  <c r="H14" i="7"/>
  <c r="C114" i="15" s="1"/>
  <c r="H19" i="7"/>
  <c r="C119" i="15" s="1"/>
  <c r="H15" i="7"/>
  <c r="C115" i="15" s="1"/>
  <c r="O20" i="32"/>
  <c r="V20" i="32" s="1"/>
  <c r="H49" i="30"/>
  <c r="M106" i="29"/>
  <c r="H175" i="2"/>
  <c r="H7" i="13"/>
  <c r="C108" i="15" s="1"/>
  <c r="H3" i="13"/>
  <c r="C104" i="15" s="1"/>
  <c r="H10" i="13"/>
  <c r="C111" i="15" s="1"/>
  <c r="H9" i="13"/>
  <c r="C110" i="15" s="1"/>
  <c r="H5" i="13"/>
  <c r="C106" i="15" s="1"/>
  <c r="H8" i="13"/>
  <c r="C109" i="15" s="1"/>
  <c r="H4" i="13"/>
  <c r="C105" i="15" s="1"/>
  <c r="H6" i="13"/>
  <c r="C107" i="15" s="1"/>
  <c r="G82" i="19"/>
  <c r="G39" i="17"/>
  <c r="G82" i="17"/>
  <c r="G39" i="15"/>
  <c r="G82" i="15"/>
  <c r="G82" i="14"/>
  <c r="G82" i="13"/>
  <c r="G82" i="12"/>
  <c r="G39" i="12"/>
  <c r="G20" i="11"/>
  <c r="G81" i="11"/>
  <c r="G71" i="11"/>
  <c r="F82" i="11"/>
  <c r="D82" i="11"/>
  <c r="G61" i="11"/>
  <c r="C82" i="11"/>
  <c r="G51" i="11"/>
  <c r="G82" i="11" s="1"/>
  <c r="E82" i="11"/>
  <c r="G38" i="11"/>
  <c r="G29" i="11"/>
  <c r="G11" i="11"/>
  <c r="G39" i="11" s="1"/>
  <c r="M10" i="11"/>
  <c r="M6" i="11"/>
  <c r="M9" i="11"/>
  <c r="M8" i="11"/>
  <c r="M4" i="11"/>
  <c r="M5" i="11"/>
  <c r="M11" i="11"/>
  <c r="M7" i="11"/>
  <c r="N8" i="11"/>
  <c r="N10" i="11"/>
  <c r="B82" i="11"/>
  <c r="E82" i="10"/>
  <c r="G51" i="10"/>
  <c r="G71" i="10"/>
  <c r="B82" i="10"/>
  <c r="G61" i="10"/>
  <c r="F82" i="10"/>
  <c r="C82" i="10"/>
  <c r="D82" i="10"/>
  <c r="G38" i="10"/>
  <c r="G29" i="10"/>
  <c r="G39" i="10" s="1"/>
  <c r="G20" i="10"/>
  <c r="G11" i="10"/>
  <c r="M11" i="10"/>
  <c r="M10" i="10"/>
  <c r="M6" i="10"/>
  <c r="M8" i="10"/>
  <c r="M7" i="10"/>
  <c r="M9" i="10"/>
  <c r="M5" i="10"/>
  <c r="M4" i="10"/>
  <c r="N6" i="10"/>
  <c r="N10" i="10"/>
  <c r="N5" i="10"/>
  <c r="N9" i="10"/>
  <c r="N11" i="10"/>
  <c r="N4" i="10"/>
  <c r="G81" i="10"/>
  <c r="G51" i="9"/>
  <c r="B82" i="9"/>
  <c r="E82" i="9"/>
  <c r="G71" i="9"/>
  <c r="G61" i="9"/>
  <c r="F82" i="9"/>
  <c r="C82" i="9"/>
  <c r="D82" i="9"/>
  <c r="G38" i="9"/>
  <c r="G29" i="9"/>
  <c r="G20" i="9"/>
  <c r="G11" i="9"/>
  <c r="M11" i="9"/>
  <c r="M7" i="9"/>
  <c r="M10" i="9"/>
  <c r="M9" i="9"/>
  <c r="M5" i="9"/>
  <c r="M6" i="9"/>
  <c r="M8" i="9"/>
  <c r="M4" i="9"/>
  <c r="N6" i="9"/>
  <c r="N10" i="9"/>
  <c r="N5" i="9"/>
  <c r="N9" i="9"/>
  <c r="N11" i="9"/>
  <c r="N4" i="9"/>
  <c r="G81" i="9"/>
  <c r="G71" i="8"/>
  <c r="G61" i="8"/>
  <c r="G29" i="8"/>
  <c r="B82" i="8"/>
  <c r="F82" i="8"/>
  <c r="C82" i="8"/>
  <c r="D82" i="8"/>
  <c r="G51" i="8"/>
  <c r="E82" i="8"/>
  <c r="G38" i="8"/>
  <c r="G20" i="8"/>
  <c r="G11" i="8"/>
  <c r="M7" i="8"/>
  <c r="M11" i="8"/>
  <c r="M10" i="8"/>
  <c r="M6" i="8"/>
  <c r="M9" i="8"/>
  <c r="M5" i="8"/>
  <c r="M8" i="8"/>
  <c r="M4" i="8"/>
  <c r="N9" i="8"/>
  <c r="N4" i="8"/>
  <c r="N6" i="8"/>
  <c r="N8" i="8"/>
  <c r="N10" i="8"/>
  <c r="G81" i="8"/>
  <c r="G82" i="8" s="1"/>
  <c r="G61" i="7"/>
  <c r="B82" i="7"/>
  <c r="G11" i="7"/>
  <c r="D82" i="7"/>
  <c r="G51" i="7"/>
  <c r="C82" i="7"/>
  <c r="E82" i="7"/>
  <c r="G38" i="7"/>
  <c r="G39" i="7"/>
  <c r="G81" i="7"/>
  <c r="G71" i="7"/>
  <c r="G51" i="6"/>
  <c r="G71" i="6"/>
  <c r="D82" i="6"/>
  <c r="E82" i="6"/>
  <c r="B82" i="6"/>
  <c r="F82" i="6"/>
  <c r="C82" i="6"/>
  <c r="G38" i="6"/>
  <c r="G29" i="6"/>
  <c r="G20" i="6"/>
  <c r="G11" i="6"/>
  <c r="N4" i="6"/>
  <c r="N6" i="6"/>
  <c r="N8" i="6"/>
  <c r="N10" i="6"/>
  <c r="N11" i="6"/>
  <c r="G39" i="6"/>
  <c r="G81" i="6"/>
  <c r="G61" i="6"/>
  <c r="Q49" i="2"/>
  <c r="R49" i="2"/>
  <c r="S49" i="2"/>
  <c r="T49" i="2"/>
  <c r="Q50" i="2"/>
  <c r="R50" i="2"/>
  <c r="S50" i="2"/>
  <c r="T50" i="2"/>
  <c r="Q51" i="2"/>
  <c r="R51" i="2"/>
  <c r="S51" i="2"/>
  <c r="T51" i="2"/>
  <c r="Q52" i="2"/>
  <c r="R52" i="2"/>
  <c r="S52" i="2"/>
  <c r="T52" i="2"/>
  <c r="Q53" i="2"/>
  <c r="R53" i="2"/>
  <c r="S53" i="2"/>
  <c r="T53" i="2"/>
  <c r="Q54" i="2"/>
  <c r="R54" i="2"/>
  <c r="S54" i="2"/>
  <c r="T54" i="2"/>
  <c r="Q56" i="2"/>
  <c r="R56" i="2"/>
  <c r="S56" i="2"/>
  <c r="T56" i="2"/>
  <c r="T48" i="2"/>
  <c r="S48" i="2"/>
  <c r="R48" i="2"/>
  <c r="Q48" i="2"/>
  <c r="Q38" i="2"/>
  <c r="R38" i="2"/>
  <c r="S38" i="2"/>
  <c r="T38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43" i="2"/>
  <c r="R43" i="2"/>
  <c r="S43" i="2"/>
  <c r="T43" i="2"/>
  <c r="Q45" i="2"/>
  <c r="R45" i="2"/>
  <c r="S45" i="2"/>
  <c r="T45" i="2"/>
  <c r="S37" i="2"/>
  <c r="T37" i="2"/>
  <c r="R37" i="2"/>
  <c r="Q37" i="2"/>
  <c r="R27" i="2"/>
  <c r="S27" i="2"/>
  <c r="R28" i="2"/>
  <c r="S28" i="2"/>
  <c r="R29" i="2"/>
  <c r="S29" i="2"/>
  <c r="R30" i="2"/>
  <c r="S30" i="2"/>
  <c r="R31" i="2"/>
  <c r="S31" i="2"/>
  <c r="R32" i="2"/>
  <c r="S32" i="2"/>
  <c r="R34" i="2"/>
  <c r="S34" i="2"/>
  <c r="S26" i="2"/>
  <c r="R26" i="2"/>
  <c r="Q27" i="2"/>
  <c r="Q28" i="2"/>
  <c r="Q29" i="2"/>
  <c r="Q30" i="2"/>
  <c r="Q31" i="2"/>
  <c r="Q32" i="2"/>
  <c r="Q34" i="2"/>
  <c r="Q26" i="2"/>
  <c r="T23" i="2"/>
  <c r="T15" i="2"/>
  <c r="T16" i="2"/>
  <c r="T17" i="2"/>
  <c r="T18" i="2"/>
  <c r="T19" i="2"/>
  <c r="T20" i="2"/>
  <c r="T21" i="2"/>
  <c r="T22" i="2"/>
  <c r="S15" i="2"/>
  <c r="S16" i="2"/>
  <c r="S17" i="2"/>
  <c r="S18" i="2"/>
  <c r="S19" i="2"/>
  <c r="S20" i="2"/>
  <c r="S21" i="2"/>
  <c r="S22" i="2"/>
  <c r="S23" i="2"/>
  <c r="R15" i="2"/>
  <c r="R16" i="2"/>
  <c r="R17" i="2"/>
  <c r="R18" i="2"/>
  <c r="R19" i="2"/>
  <c r="R20" i="2"/>
  <c r="R21" i="2"/>
  <c r="R22" i="2"/>
  <c r="R23" i="2"/>
  <c r="T14" i="2"/>
  <c r="S14" i="2"/>
  <c r="R14" i="2"/>
  <c r="T3" i="2"/>
  <c r="T4" i="2"/>
  <c r="T5" i="2"/>
  <c r="T6" i="2"/>
  <c r="T7" i="2"/>
  <c r="T8" i="2"/>
  <c r="T9" i="2"/>
  <c r="T10" i="2"/>
  <c r="T11" i="2"/>
  <c r="P60" i="33" s="1"/>
  <c r="S3" i="2"/>
  <c r="S4" i="2"/>
  <c r="S5" i="2"/>
  <c r="S6" i="2"/>
  <c r="S7" i="2"/>
  <c r="S8" i="2"/>
  <c r="S9" i="2"/>
  <c r="S10" i="2"/>
  <c r="S11" i="2"/>
  <c r="O60" i="33" s="1"/>
  <c r="R3" i="2"/>
  <c r="R4" i="2"/>
  <c r="R5" i="2"/>
  <c r="R6" i="2"/>
  <c r="R7" i="2"/>
  <c r="R8" i="2"/>
  <c r="R9" i="2"/>
  <c r="R10" i="2"/>
  <c r="R11" i="2"/>
  <c r="N60" i="33" s="1"/>
  <c r="T2" i="2"/>
  <c r="S2" i="2"/>
  <c r="R2" i="2"/>
  <c r="Q15" i="2"/>
  <c r="Q16" i="2"/>
  <c r="Q17" i="2"/>
  <c r="Q18" i="2"/>
  <c r="Q19" i="2"/>
  <c r="Q20" i="2"/>
  <c r="Q21" i="2"/>
  <c r="Q22" i="2"/>
  <c r="Q23" i="2"/>
  <c r="Q14" i="2"/>
  <c r="Q3" i="2"/>
  <c r="Q4" i="2"/>
  <c r="Q5" i="2"/>
  <c r="Q6" i="2"/>
  <c r="Q7" i="2"/>
  <c r="Q8" i="2"/>
  <c r="Q9" i="2"/>
  <c r="Q10" i="2"/>
  <c r="Q11" i="2"/>
  <c r="M60" i="33" s="1"/>
  <c r="Q2" i="2"/>
  <c r="G31" i="5"/>
  <c r="K21" i="5"/>
  <c r="M3" i="5"/>
  <c r="M4" i="5"/>
  <c r="M5" i="5"/>
  <c r="M6" i="5"/>
  <c r="M7" i="5"/>
  <c r="M8" i="5"/>
  <c r="M9" i="5"/>
  <c r="M10" i="5"/>
  <c r="M11" i="5"/>
  <c r="N4" i="5"/>
  <c r="N5" i="5"/>
  <c r="N6" i="5"/>
  <c r="N7" i="5"/>
  <c r="N8" i="5"/>
  <c r="N9" i="5"/>
  <c r="N10" i="5"/>
  <c r="N11" i="5"/>
  <c r="N3" i="5"/>
  <c r="K11" i="5"/>
  <c r="F81" i="5"/>
  <c r="E81" i="5"/>
  <c r="D81" i="5"/>
  <c r="C81" i="5"/>
  <c r="C82" i="5" s="1"/>
  <c r="B81" i="5"/>
  <c r="G80" i="5"/>
  <c r="G79" i="5"/>
  <c r="G78" i="5"/>
  <c r="G77" i="5"/>
  <c r="G76" i="5"/>
  <c r="G75" i="5"/>
  <c r="G74" i="5"/>
  <c r="G73" i="5"/>
  <c r="G72" i="5"/>
  <c r="F71" i="5"/>
  <c r="E71" i="5"/>
  <c r="D71" i="5"/>
  <c r="C71" i="5"/>
  <c r="B71" i="5"/>
  <c r="G70" i="5"/>
  <c r="G69" i="5"/>
  <c r="G68" i="5"/>
  <c r="G67" i="5"/>
  <c r="G66" i="5"/>
  <c r="G65" i="5"/>
  <c r="G64" i="5"/>
  <c r="G63" i="5"/>
  <c r="G62" i="5"/>
  <c r="F61" i="5"/>
  <c r="E61" i="5"/>
  <c r="D61" i="5"/>
  <c r="C61" i="5"/>
  <c r="B61" i="5"/>
  <c r="G60" i="5"/>
  <c r="G59" i="5"/>
  <c r="G58" i="5"/>
  <c r="G57" i="5"/>
  <c r="G56" i="5"/>
  <c r="G55" i="5"/>
  <c r="G54" i="5"/>
  <c r="G53" i="5"/>
  <c r="G52" i="5"/>
  <c r="G50" i="5"/>
  <c r="G49" i="5"/>
  <c r="G48" i="5"/>
  <c r="G47" i="5"/>
  <c r="G46" i="5"/>
  <c r="G45" i="5"/>
  <c r="G44" i="5"/>
  <c r="G43" i="5"/>
  <c r="G42" i="5"/>
  <c r="F38" i="5"/>
  <c r="E38" i="5"/>
  <c r="D38" i="5"/>
  <c r="C38" i="5"/>
  <c r="G38" i="5" s="1"/>
  <c r="B38" i="5"/>
  <c r="G37" i="5"/>
  <c r="G36" i="5"/>
  <c r="G35" i="5"/>
  <c r="G34" i="5"/>
  <c r="G33" i="5"/>
  <c r="G32" i="5"/>
  <c r="G30" i="5"/>
  <c r="F29" i="5"/>
  <c r="E29" i="5"/>
  <c r="D29" i="5"/>
  <c r="C29" i="5"/>
  <c r="B29" i="5"/>
  <c r="G28" i="5"/>
  <c r="G27" i="5"/>
  <c r="G26" i="5"/>
  <c r="G25" i="5"/>
  <c r="G24" i="5"/>
  <c r="G23" i="5"/>
  <c r="G22" i="5"/>
  <c r="L21" i="5"/>
  <c r="G21" i="5"/>
  <c r="F20" i="5"/>
  <c r="E20" i="5"/>
  <c r="D20" i="5"/>
  <c r="C20" i="5"/>
  <c r="B20" i="5"/>
  <c r="G19" i="5"/>
  <c r="G18" i="5"/>
  <c r="G17" i="5"/>
  <c r="G16" i="5"/>
  <c r="G15" i="5"/>
  <c r="G14" i="5"/>
  <c r="G13" i="5"/>
  <c r="G12" i="5"/>
  <c r="L11" i="5"/>
  <c r="F11" i="5"/>
  <c r="E11" i="5"/>
  <c r="D11" i="5"/>
  <c r="C11" i="5"/>
  <c r="B11" i="5"/>
  <c r="G10" i="5"/>
  <c r="G9" i="5"/>
  <c r="G8" i="5"/>
  <c r="G7" i="5"/>
  <c r="G6" i="5"/>
  <c r="G5" i="5"/>
  <c r="G4" i="5"/>
  <c r="G3" i="5"/>
  <c r="G61" i="4"/>
  <c r="K21" i="4"/>
  <c r="F11" i="4"/>
  <c r="K11" i="4"/>
  <c r="M3" i="4"/>
  <c r="M4" i="4"/>
  <c r="M5" i="4"/>
  <c r="M6" i="4"/>
  <c r="M7" i="4"/>
  <c r="M8" i="4"/>
  <c r="M9" i="4"/>
  <c r="M10" i="4"/>
  <c r="M11" i="4"/>
  <c r="F81" i="4"/>
  <c r="E81" i="4"/>
  <c r="D81" i="4"/>
  <c r="C81" i="4"/>
  <c r="B81" i="4"/>
  <c r="G80" i="4"/>
  <c r="G79" i="4"/>
  <c r="G78" i="4"/>
  <c r="G77" i="4"/>
  <c r="G76" i="4"/>
  <c r="G75" i="4"/>
  <c r="G74" i="4"/>
  <c r="G73" i="4"/>
  <c r="G72" i="4"/>
  <c r="F71" i="4"/>
  <c r="E71" i="4"/>
  <c r="D71" i="4"/>
  <c r="C71" i="4"/>
  <c r="B71" i="4"/>
  <c r="G70" i="4"/>
  <c r="G69" i="4"/>
  <c r="G68" i="4"/>
  <c r="G67" i="4"/>
  <c r="G66" i="4"/>
  <c r="G65" i="4"/>
  <c r="G64" i="4"/>
  <c r="G63" i="4"/>
  <c r="G62" i="4"/>
  <c r="F61" i="4"/>
  <c r="E61" i="4"/>
  <c r="D61" i="4"/>
  <c r="C61" i="4"/>
  <c r="B61" i="4"/>
  <c r="G60" i="4"/>
  <c r="G59" i="4"/>
  <c r="G58" i="4"/>
  <c r="G57" i="4"/>
  <c r="G56" i="4"/>
  <c r="G55" i="4"/>
  <c r="G54" i="4"/>
  <c r="G53" i="4"/>
  <c r="G52" i="4"/>
  <c r="F51" i="4"/>
  <c r="E51" i="4"/>
  <c r="D51" i="4"/>
  <c r="C51" i="4"/>
  <c r="B51" i="4"/>
  <c r="G50" i="4"/>
  <c r="G49" i="4"/>
  <c r="G48" i="4"/>
  <c r="G47" i="4"/>
  <c r="G46" i="4"/>
  <c r="G45" i="4"/>
  <c r="G44" i="4"/>
  <c r="G43" i="4"/>
  <c r="G42" i="4"/>
  <c r="F38" i="4"/>
  <c r="E38" i="4"/>
  <c r="D38" i="4"/>
  <c r="C38" i="4"/>
  <c r="B38" i="4"/>
  <c r="G37" i="4"/>
  <c r="G36" i="4"/>
  <c r="G35" i="4"/>
  <c r="G34" i="4"/>
  <c r="G33" i="4"/>
  <c r="G32" i="4"/>
  <c r="G31" i="4"/>
  <c r="G30" i="4"/>
  <c r="F29" i="4"/>
  <c r="E29" i="4"/>
  <c r="D29" i="4"/>
  <c r="C29" i="4"/>
  <c r="B29" i="4"/>
  <c r="G29" i="4" s="1"/>
  <c r="G28" i="4"/>
  <c r="G27" i="4"/>
  <c r="G26" i="4"/>
  <c r="G25" i="4"/>
  <c r="G24" i="4"/>
  <c r="G23" i="4"/>
  <c r="G22" i="4"/>
  <c r="L21" i="4"/>
  <c r="G21" i="4"/>
  <c r="F20" i="4"/>
  <c r="E20" i="4"/>
  <c r="D20" i="4"/>
  <c r="C20" i="4"/>
  <c r="B20" i="4"/>
  <c r="G19" i="4"/>
  <c r="G18" i="4"/>
  <c r="G17" i="4"/>
  <c r="G16" i="4"/>
  <c r="G15" i="4"/>
  <c r="G14" i="4"/>
  <c r="G13" i="4"/>
  <c r="G12" i="4"/>
  <c r="L11" i="4"/>
  <c r="N11" i="4" s="1"/>
  <c r="E11" i="4"/>
  <c r="D11" i="4"/>
  <c r="C11" i="4"/>
  <c r="B11" i="4"/>
  <c r="G10" i="4"/>
  <c r="G9" i="4"/>
  <c r="G8" i="4"/>
  <c r="G7" i="4"/>
  <c r="G6" i="4"/>
  <c r="G5" i="4"/>
  <c r="N4" i="4"/>
  <c r="G4" i="4"/>
  <c r="G3" i="4"/>
  <c r="B11" i="3"/>
  <c r="C11" i="3"/>
  <c r="K21" i="3"/>
  <c r="M3" i="3"/>
  <c r="M4" i="3"/>
  <c r="M5" i="3"/>
  <c r="M6" i="3"/>
  <c r="M7" i="3"/>
  <c r="M8" i="3"/>
  <c r="M9" i="3"/>
  <c r="M10" i="3"/>
  <c r="M11" i="3"/>
  <c r="N4" i="3"/>
  <c r="N5" i="3"/>
  <c r="N6" i="3"/>
  <c r="N7" i="3"/>
  <c r="N8" i="3"/>
  <c r="N9" i="3"/>
  <c r="N10" i="3"/>
  <c r="N11" i="3"/>
  <c r="N3" i="3"/>
  <c r="K11" i="3"/>
  <c r="F81" i="3"/>
  <c r="E81" i="3"/>
  <c r="D81" i="3"/>
  <c r="C81" i="3"/>
  <c r="B81" i="3"/>
  <c r="G80" i="3"/>
  <c r="G79" i="3"/>
  <c r="G78" i="3"/>
  <c r="G77" i="3"/>
  <c r="G76" i="3"/>
  <c r="G75" i="3"/>
  <c r="G74" i="3"/>
  <c r="G73" i="3"/>
  <c r="G72" i="3"/>
  <c r="F71" i="3"/>
  <c r="E71" i="3"/>
  <c r="D71" i="3"/>
  <c r="C71" i="3"/>
  <c r="B71" i="3"/>
  <c r="G70" i="3"/>
  <c r="G69" i="3"/>
  <c r="G68" i="3"/>
  <c r="G67" i="3"/>
  <c r="G66" i="3"/>
  <c r="G65" i="3"/>
  <c r="G64" i="3"/>
  <c r="G63" i="3"/>
  <c r="G62" i="3"/>
  <c r="F61" i="3"/>
  <c r="E61" i="3"/>
  <c r="D61" i="3"/>
  <c r="C61" i="3"/>
  <c r="B61" i="3"/>
  <c r="G60" i="3"/>
  <c r="G59" i="3"/>
  <c r="G58" i="3"/>
  <c r="G57" i="3"/>
  <c r="G56" i="3"/>
  <c r="G55" i="3"/>
  <c r="G54" i="3"/>
  <c r="G53" i="3"/>
  <c r="G52" i="3"/>
  <c r="F51" i="3"/>
  <c r="E51" i="3"/>
  <c r="D51" i="3"/>
  <c r="C51" i="3"/>
  <c r="B51" i="3"/>
  <c r="G50" i="3"/>
  <c r="G49" i="3"/>
  <c r="G48" i="3"/>
  <c r="G47" i="3"/>
  <c r="G46" i="3"/>
  <c r="G45" i="3"/>
  <c r="G44" i="3"/>
  <c r="G43" i="3"/>
  <c r="G42" i="3"/>
  <c r="F38" i="3"/>
  <c r="E38" i="3"/>
  <c r="D38" i="3"/>
  <c r="C38" i="3"/>
  <c r="G38" i="3" s="1"/>
  <c r="B38" i="3"/>
  <c r="G37" i="3"/>
  <c r="G36" i="3"/>
  <c r="G35" i="3"/>
  <c r="G34" i="3"/>
  <c r="G33" i="3"/>
  <c r="G32" i="3"/>
  <c r="G31" i="3"/>
  <c r="G30" i="3"/>
  <c r="F29" i="3"/>
  <c r="E29" i="3"/>
  <c r="D29" i="3"/>
  <c r="C29" i="3"/>
  <c r="B29" i="3"/>
  <c r="G28" i="3"/>
  <c r="G27" i="3"/>
  <c r="G26" i="3"/>
  <c r="G25" i="3"/>
  <c r="G24" i="3"/>
  <c r="G23" i="3"/>
  <c r="G22" i="3"/>
  <c r="G21" i="3"/>
  <c r="F20" i="3"/>
  <c r="E20" i="3"/>
  <c r="D20" i="3"/>
  <c r="C20" i="3"/>
  <c r="B20" i="3"/>
  <c r="G19" i="3"/>
  <c r="G18" i="3"/>
  <c r="G17" i="3"/>
  <c r="G16" i="3"/>
  <c r="G15" i="3"/>
  <c r="G14" i="3"/>
  <c r="G13" i="3"/>
  <c r="G12" i="3"/>
  <c r="E11" i="3"/>
  <c r="D11" i="3"/>
  <c r="G10" i="3"/>
  <c r="G9" i="3"/>
  <c r="G8" i="3"/>
  <c r="G7" i="3"/>
  <c r="G6" i="3"/>
  <c r="G5" i="3"/>
  <c r="G4" i="3"/>
  <c r="G3" i="3"/>
  <c r="L21" i="3"/>
  <c r="L11" i="3"/>
  <c r="O57" i="32" l="1"/>
  <c r="O61" i="32"/>
  <c r="O62" i="32"/>
  <c r="O59" i="32"/>
  <c r="O56" i="32"/>
  <c r="O63" i="32"/>
  <c r="O58" i="32"/>
  <c r="O60" i="32"/>
  <c r="R60" i="33"/>
  <c r="I169" i="2"/>
  <c r="I173" i="2"/>
  <c r="I170" i="2"/>
  <c r="I174" i="2"/>
  <c r="I166" i="2"/>
  <c r="I167" i="2"/>
  <c r="I175" i="2"/>
  <c r="J175" i="2" s="1"/>
  <c r="I168" i="2"/>
  <c r="I172" i="2"/>
  <c r="I171" i="2"/>
  <c r="X11" i="2"/>
  <c r="X7" i="2"/>
  <c r="X3" i="2"/>
  <c r="W21" i="2"/>
  <c r="W17" i="2"/>
  <c r="X34" i="2"/>
  <c r="X29" i="2"/>
  <c r="X10" i="2"/>
  <c r="W20" i="2"/>
  <c r="X32" i="2"/>
  <c r="X9" i="2"/>
  <c r="X5" i="2"/>
  <c r="W19" i="2"/>
  <c r="W15" i="2"/>
  <c r="X31" i="2"/>
  <c r="X27" i="2"/>
  <c r="X6" i="2"/>
  <c r="W16" i="2"/>
  <c r="X28" i="2"/>
  <c r="X8" i="2"/>
  <c r="X4" i="2"/>
  <c r="W22" i="2"/>
  <c r="W18" i="2"/>
  <c r="X30" i="2"/>
  <c r="G87" i="3"/>
  <c r="G91" i="3"/>
  <c r="F95" i="3"/>
  <c r="G88" i="3"/>
  <c r="C95" i="3"/>
  <c r="G89" i="3"/>
  <c r="G93" i="3"/>
  <c r="D95" i="3"/>
  <c r="B95" i="3"/>
  <c r="G92" i="3"/>
  <c r="G86" i="3"/>
  <c r="G90" i="3"/>
  <c r="G94" i="3"/>
  <c r="E95" i="3"/>
  <c r="W56" i="2"/>
  <c r="W54" i="2"/>
  <c r="W53" i="2"/>
  <c r="W52" i="2"/>
  <c r="W51" i="2"/>
  <c r="W50" i="2"/>
  <c r="W49" i="2"/>
  <c r="W43" i="2"/>
  <c r="W31" i="2"/>
  <c r="W27" i="2"/>
  <c r="W45" i="2"/>
  <c r="W42" i="2"/>
  <c r="W41" i="2"/>
  <c r="W40" i="2"/>
  <c r="W39" i="2"/>
  <c r="W38" i="2"/>
  <c r="W11" i="2"/>
  <c r="W7" i="2"/>
  <c r="W3" i="2"/>
  <c r="W34" i="2"/>
  <c r="W29" i="2"/>
  <c r="W32" i="2"/>
  <c r="W28" i="2"/>
  <c r="W30" i="2"/>
  <c r="W10" i="2"/>
  <c r="W6" i="2"/>
  <c r="W9" i="2"/>
  <c r="W5" i="2"/>
  <c r="W8" i="2"/>
  <c r="W4" i="2"/>
  <c r="G82" i="10"/>
  <c r="G82" i="9"/>
  <c r="G39" i="9"/>
  <c r="G39" i="8"/>
  <c r="G82" i="7"/>
  <c r="G82" i="6"/>
  <c r="D82" i="5"/>
  <c r="G20" i="5"/>
  <c r="G71" i="5"/>
  <c r="G61" i="5"/>
  <c r="E82" i="5"/>
  <c r="B82" i="5"/>
  <c r="F82" i="5"/>
  <c r="G29" i="5"/>
  <c r="G11" i="5"/>
  <c r="G81" i="5"/>
  <c r="G51" i="4"/>
  <c r="G81" i="4"/>
  <c r="G71" i="4"/>
  <c r="G82" i="4"/>
  <c r="F82" i="4"/>
  <c r="E82" i="4"/>
  <c r="C82" i="4"/>
  <c r="D82" i="4"/>
  <c r="G38" i="4"/>
  <c r="G39" i="4" s="1"/>
  <c r="G20" i="4"/>
  <c r="G11" i="4"/>
  <c r="N3" i="4"/>
  <c r="N8" i="4"/>
  <c r="N7" i="4"/>
  <c r="N6" i="4"/>
  <c r="N10" i="4"/>
  <c r="B82" i="4"/>
  <c r="N5" i="4"/>
  <c r="N9" i="4"/>
  <c r="G61" i="3"/>
  <c r="D82" i="3"/>
  <c r="G51" i="3"/>
  <c r="C82" i="3"/>
  <c r="E82" i="3"/>
  <c r="B82" i="3"/>
  <c r="F82" i="3"/>
  <c r="G29" i="3"/>
  <c r="G20" i="3"/>
  <c r="G11" i="3"/>
  <c r="G81" i="3"/>
  <c r="G71" i="3"/>
  <c r="G76" i="1"/>
  <c r="G77" i="1"/>
  <c r="G78" i="1"/>
  <c r="G79" i="1"/>
  <c r="G80" i="1"/>
  <c r="F81" i="1"/>
  <c r="F95" i="1" s="1"/>
  <c r="E81" i="1"/>
  <c r="D81" i="1"/>
  <c r="C81" i="1"/>
  <c r="B81" i="1"/>
  <c r="B95" i="1" s="1"/>
  <c r="F71" i="1"/>
  <c r="E71" i="1"/>
  <c r="D71" i="1"/>
  <c r="C71" i="1"/>
  <c r="B71" i="1"/>
  <c r="F61" i="1"/>
  <c r="E61" i="1"/>
  <c r="D61" i="1"/>
  <c r="C61" i="1"/>
  <c r="B61" i="1"/>
  <c r="C51" i="1"/>
  <c r="D51" i="1"/>
  <c r="E51" i="1"/>
  <c r="F51" i="1"/>
  <c r="B51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2" i="1"/>
  <c r="G73" i="1"/>
  <c r="G74" i="1"/>
  <c r="G88" i="1" s="1"/>
  <c r="G75" i="1"/>
  <c r="G42" i="1"/>
  <c r="C38" i="1"/>
  <c r="D38" i="1"/>
  <c r="E38" i="1"/>
  <c r="F38" i="1"/>
  <c r="B38" i="1"/>
  <c r="G38" i="1" s="1"/>
  <c r="C29" i="1"/>
  <c r="D29" i="1"/>
  <c r="E29" i="1"/>
  <c r="F29" i="1"/>
  <c r="B29" i="1"/>
  <c r="D11" i="1"/>
  <c r="E11" i="1"/>
  <c r="F11" i="1"/>
  <c r="C20" i="1"/>
  <c r="D20" i="1"/>
  <c r="E20" i="1"/>
  <c r="F20" i="1"/>
  <c r="B20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" i="1"/>
  <c r="G4" i="1"/>
  <c r="G5" i="1"/>
  <c r="G6" i="1"/>
  <c r="G7" i="1"/>
  <c r="G8" i="1"/>
  <c r="G9" i="1"/>
  <c r="G10" i="1"/>
  <c r="L21" i="1"/>
  <c r="K21" i="1"/>
  <c r="L11" i="1"/>
  <c r="N3" i="1" s="1"/>
  <c r="K11" i="1"/>
  <c r="M7" i="1" s="1"/>
  <c r="V63" i="32" l="1"/>
  <c r="V62" i="32"/>
  <c r="V61" i="32"/>
  <c r="V57" i="32"/>
  <c r="V58" i="32"/>
  <c r="V60" i="32"/>
  <c r="V59" i="32"/>
  <c r="V56" i="32"/>
  <c r="G95" i="3"/>
  <c r="G91" i="1"/>
  <c r="G87" i="1"/>
  <c r="C95" i="1"/>
  <c r="G94" i="1"/>
  <c r="G90" i="1"/>
  <c r="G86" i="1"/>
  <c r="D95" i="1"/>
  <c r="G93" i="1"/>
  <c r="G89" i="1"/>
  <c r="E95" i="1"/>
  <c r="G92" i="1"/>
  <c r="E82" i="1"/>
  <c r="B82" i="1"/>
  <c r="F82" i="1"/>
  <c r="D82" i="1"/>
  <c r="G82" i="5"/>
  <c r="G39" i="5"/>
  <c r="G39" i="3"/>
  <c r="G82" i="3"/>
  <c r="N6" i="1"/>
  <c r="N10" i="1"/>
  <c r="G20" i="1"/>
  <c r="G81" i="1"/>
  <c r="G11" i="1"/>
  <c r="C82" i="1"/>
  <c r="M6" i="1"/>
  <c r="M3" i="1"/>
  <c r="M8" i="1"/>
  <c r="M4" i="1"/>
  <c r="N8" i="1"/>
  <c r="N4" i="1"/>
  <c r="M10" i="1"/>
  <c r="M9" i="1"/>
  <c r="M5" i="1"/>
  <c r="N9" i="1"/>
  <c r="N5" i="1"/>
  <c r="M11" i="1"/>
  <c r="N11" i="1"/>
  <c r="N7" i="1"/>
  <c r="G71" i="1"/>
  <c r="G61" i="1"/>
  <c r="G51" i="1"/>
  <c r="G29" i="1"/>
  <c r="G39" i="1" s="1"/>
  <c r="G95" i="1" l="1"/>
  <c r="R166" i="2" s="1"/>
  <c r="G82" i="1"/>
  <c r="D166" i="2" l="1"/>
  <c r="P166" i="2"/>
  <c r="G166" i="2"/>
  <c r="M166" i="2"/>
  <c r="J166" i="2"/>
  <c r="R168" i="2"/>
  <c r="R174" i="2"/>
  <c r="R170" i="2"/>
  <c r="R169" i="2"/>
  <c r="R173" i="2"/>
  <c r="R167" i="2"/>
  <c r="R172" i="2"/>
  <c r="R171" i="2"/>
  <c r="M172" i="2" l="1"/>
  <c r="G172" i="2"/>
  <c r="D172" i="2"/>
  <c r="P172" i="2"/>
  <c r="J172" i="2"/>
  <c r="G170" i="2"/>
  <c r="M170" i="2"/>
  <c r="P170" i="2"/>
  <c r="D170" i="2"/>
  <c r="J170" i="2"/>
  <c r="P167" i="2"/>
  <c r="D167" i="2"/>
  <c r="M167" i="2"/>
  <c r="G167" i="2"/>
  <c r="J167" i="2"/>
  <c r="M174" i="2"/>
  <c r="G174" i="2"/>
  <c r="D174" i="2"/>
  <c r="P174" i="2"/>
  <c r="J174" i="2"/>
  <c r="P173" i="2"/>
  <c r="M173" i="2"/>
  <c r="D173" i="2"/>
  <c r="G173" i="2"/>
  <c r="J173" i="2"/>
  <c r="D168" i="2"/>
  <c r="P168" i="2"/>
  <c r="M168" i="2"/>
  <c r="G168" i="2"/>
  <c r="J168" i="2"/>
  <c r="D171" i="2"/>
  <c r="P171" i="2"/>
  <c r="G171" i="2"/>
  <c r="M171" i="2"/>
  <c r="J171" i="2"/>
  <c r="D169" i="2"/>
  <c r="M169" i="2"/>
  <c r="P169" i="2"/>
  <c r="G169" i="2"/>
  <c r="J16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tc={D2A2949F-94E0-4114-A112-F0BBE16D9166}</author>
    <author>tc={91D4A72F-A217-41BB-A27E-E39D160857B1}</author>
    <author>tc={B6A67F4A-E4B9-4893-915F-CB660D3981CE}</author>
    <author>tc={F710408F-0BF4-48FD-AF1D-9A2ACC5C7314}</author>
    <author>tc={21B1B2F6-C172-46B8-B64E-D8A116A607D5}</author>
    <author>tc={D780CC70-F309-469B-8D33-B63D794E1C10}</author>
    <author>tc={9C72AC0B-C9B2-48CD-A56E-01D704944FCB}</author>
    <author>tc={FE9DF2E6-89C3-4713-86FF-EB9E72A75BA3}</author>
    <author>tc={E682A3AA-F5B9-4ACF-9E37-793BAE9B3428}</author>
    <author>tc={16DBA8B0-69B7-4687-8C5E-5041EE051ABE}</author>
    <author>tc={1B6733C5-EAA5-4880-9C1B-E822CB896BF1}</author>
    <author>tc={DA792EDC-849A-40F2-9912-C582D3FCAAC0}</author>
    <author>tc={BE144024-35D1-4BE1-BDC3-B5B2FA493238}</author>
    <author>tc={6318DBB2-DD1F-4838-A93C-C346E06E4E64}</author>
    <author>tc={0BA85AD6-E6CC-43B2-AF86-B8C5B3AEC660}</author>
    <author>tc={4589CC9E-B633-40EA-B177-2A2653DAEA10}</author>
    <author>tc={F5281018-CA3A-46CC-BB02-1F66C70DCEF7}</author>
    <author>tc={BD3E1FB0-EA0D-4CD0-AAE8-B76B7A925AF2}</author>
    <author>tc={817F8E52-FC61-4C41-B640-F32856654F36}</author>
    <author>tc={6A67D26B-B15B-40E1-9487-5BEA3A906830}</author>
    <author>tc={9C7B8816-0745-4315-84CA-3D172AC9A578}</author>
    <author>tc={9483B88F-CAC4-4F0D-82F9-C3B5A553D296}</author>
    <author>tc={FE66277C-EC61-4A2A-8A64-03C625BD50E8}</author>
    <author>tc={8E36C182-51E8-4403-BBF5-0F336EF99EBF}</author>
  </authors>
  <commentList>
    <comment ref="A3" authorId="0" shapeId="0" xr:uid="{D2A2949F-94E0-4114-A112-F0BBE16D916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91D4A72F-A217-41BB-A27E-E39D160857B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A5" authorId="2" shapeId="0" xr:uid="{B6A67F4A-E4B9-4893-915F-CB660D3981C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3" shapeId="0" xr:uid="{F710408F-0BF4-48FD-AF1D-9A2ACC5C731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5" authorId="4" shapeId="0" xr:uid="{21B1B2F6-C172-46B8-B64E-D8A116A607D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6" authorId="5" shapeId="0" xr:uid="{D780CC70-F309-469B-8D33-B63D794E1C1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A17" authorId="6" shapeId="0" xr:uid="{9C72AC0B-C9B2-48CD-A56E-01D704944FC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19" authorId="7" shapeId="0" xr:uid="{FE9DF2E6-89C3-4713-86FF-EB9E72A75BA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S37" authorId="8" shapeId="0" xr:uid="{E682A3AA-F5B9-4ACF-9E37-793BAE9B342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S48" authorId="9" shapeId="0" xr:uid="{16DBA8B0-69B7-4687-8C5E-5041EE051AB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D59" authorId="10" shapeId="0" xr:uid="{1B6733C5-EAA5-4880-9C1B-E822CB896BF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bis 1959 je 100000 verf. Schichten
ab 1960 je 1 Mio. verf. Arbeitsstunden</t>
        </r>
      </text>
    </comment>
    <comment ref="B128" authorId="11" shapeId="0" xr:uid="{DA792EDC-849A-40F2-9912-C582D3FCAA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13,039 Mio h</t>
        </r>
      </text>
    </comment>
    <comment ref="B129" authorId="12" shapeId="0" xr:uid="{BE144024-35D1-4BE1-BDC3-B5B2FA49323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11,590 Mio h</t>
        </r>
      </text>
    </comment>
    <comment ref="B133" authorId="13" shapeId="0" xr:uid="{6318DBB2-DD1F-4838-A93C-C346E06E4E6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7,339 Mio h</t>
        </r>
      </text>
    </comment>
    <comment ref="B134" authorId="14" shapeId="0" xr:uid="{0BA85AD6-E6CC-43B2-AF86-B8C5B3AEC66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9,849 Mio h</t>
        </r>
      </text>
    </comment>
    <comment ref="B135" authorId="15" shapeId="0" xr:uid="{4589CC9E-B633-40EA-B177-2A2653DAEA1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7,166 Mio h</t>
        </r>
      </text>
    </comment>
    <comment ref="B136" authorId="16" shapeId="0" xr:uid="{F5281018-CA3A-46CC-BB02-1F66C70DCEF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12,394 Mio h</t>
        </r>
      </text>
    </comment>
    <comment ref="B137" authorId="17" shapeId="0" xr:uid="{BD3E1FB0-EA0D-4CD0-AAE8-B76B7A925AF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13,760 Mio h</t>
        </r>
      </text>
    </comment>
    <comment ref="B138" authorId="18" shapeId="0" xr:uid="{817F8E52-FC61-4C41-B640-F32856654F3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12,069 Mio h</t>
        </r>
      </text>
    </comment>
    <comment ref="B139" authorId="19" shapeId="0" xr:uid="{6A67D26B-B15B-40E1-9487-5BEA3A90683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10,458 Mio h</t>
        </r>
      </text>
    </comment>
    <comment ref="B140" authorId="20" shapeId="0" xr:uid="{9C7B8816-0745-4315-84CA-3D172AC9A57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10,458 Mio h</t>
        </r>
      </text>
    </comment>
    <comment ref="B141" authorId="21" shapeId="0" xr:uid="{9483B88F-CAC4-4F0D-82F9-C3B5A553D29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Unfallstatistik: 9,7
in Belegschaftstabelle von MHB 9,55 Mio h</t>
        </r>
      </text>
    </comment>
    <comment ref="D161" authorId="22" shapeId="0" xr:uid="{FE66277C-EC61-4A2A-8A64-03C625BD50E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bis 1959 je 100000 verf. Schichten
ab 1960 je 1 Mio. verf. Arbeitsstunden</t>
        </r>
      </text>
    </comment>
    <comment ref="A174" authorId="23" shapeId="0" xr:uid="{8E36C182-51E8-4403-BBF5-0F336EF99EB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tc={37233893-7DDA-4254-BFF8-139B47A4990E}</author>
    <author>tc={197D5A94-C5F0-4B15-8209-18CC068D59FA}</author>
    <author>tc={DAD61828-70B9-4905-B348-EB2947E9E391}</author>
    <author>tc={D2B1F634-4CF0-4A32-836E-FD9FB8D032AB}</author>
    <author>tc={DE6CE0EF-C47A-4174-9749-DE45422A9FB9}</author>
    <author>tc={E442FB34-867C-4059-8504-9CA24B887E11}</author>
    <author>tc={DB155A57-0FA9-4E7E-9552-E0970083E95B}</author>
    <author>tc={5DC85AF4-BA70-400B-BD08-EAD5D0A02807}</author>
    <author>tc={5B9F9E6A-0B81-428D-93E6-124D25FA31A2}</author>
    <author>tc={3DE4F7B3-185B-4899-A286-2C30559C6559}</author>
    <author>tc={48F5ACE1-A2FB-452B-AE50-3606A0A76FC0}</author>
    <author>tc={1654A694-D625-4800-9632-59F480178D4C}</author>
    <author>tc={1418FF89-E0EE-4D41-829B-8C3B52219A6A}</author>
    <author>tc={02D45800-3C9F-4136-90EA-B92ED4B0AECA}</author>
    <author>tc={8EE25DB2-5B48-4C02-B5AA-10851F0FDFC9}</author>
    <author>tc={C8F6C81C-1892-4C12-B808-1D528370B14E}</author>
    <author>tc={B25D2EF7-0C7D-4DFB-8304-3B6F7F37D0DB}</author>
    <author>tc={EE6CAEC4-93D1-4CD6-A4E0-3940030758AF}</author>
    <author>tc={BFA8225E-2208-451C-A2C0-179991676EBC}</author>
    <author>tc={E011A7DF-ACC9-4AAD-A51E-5B8754EAF971}</author>
    <author>tc={5028A8AF-B092-46FE-BA9A-1B0CE68F6308}</author>
    <author>tc={9BD9E7B0-64A6-452C-94D3-89A73AB2A78A}</author>
    <author>tc={1188F7C0-28F0-43D4-9773-87AF1975F9BB}</author>
    <author>tc={C8EE88B4-A77C-4E77-94B1-9979550350B9}</author>
  </authors>
  <commentList>
    <comment ref="A3" authorId="0" shapeId="0" xr:uid="{37233893-7DDA-4254-BFF8-139B47A4990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197D5A94-C5F0-4B15-8209-18CC068D59F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DAD61828-70B9-4905-B348-EB2947E9E39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D2B1F634-4CF0-4A32-836E-FD9FB8D032A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DE6CE0EF-C47A-4174-9749-DE45422A9F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E442FB34-867C-4059-8504-9CA24B887E1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DB155A57-0FA9-4E7E-9552-E0970083E95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5DC85AF4-BA70-400B-BD08-EAD5D0A0280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5B9F9E6A-0B81-428D-93E6-124D25FA31A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M14" authorId="9" shapeId="0" xr:uid="{3DE4F7B3-185B-4899-A286-2C30559C655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O14" authorId="10" shapeId="0" xr:uid="{48F5ACE1-A2FB-452B-AE50-3606A0A76F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A16" authorId="11" shapeId="0" xr:uid="{1654A694-D625-4800-9632-59F480178D4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2" shapeId="0" xr:uid="{1418FF89-E0EE-4D41-829B-8C3B52219A6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3" shapeId="0" xr:uid="{02D45800-3C9F-4136-90EA-B92ED4B0AEC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4" shapeId="0" xr:uid="{8EE25DB2-5B48-4C02-B5AA-10851F0FDFC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5" shapeId="0" xr:uid="{C8F6C81C-1892-4C12-B808-1D528370B14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6" shapeId="0" xr:uid="{B25D2EF7-0C7D-4DFB-8304-3B6F7F37D0D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7" shapeId="0" xr:uid="{EE6CAEC4-93D1-4CD6-A4E0-3940030758A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8" shapeId="0" xr:uid="{BFA8225E-2208-451C-A2C0-179991676EB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9" shapeId="0" xr:uid="{E011A7DF-ACC9-4AAD-A51E-5B8754EAF97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20" shapeId="0" xr:uid="{5028A8AF-B092-46FE-BA9A-1B0CE68F630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21" shapeId="0" xr:uid="{9BD9E7B0-64A6-452C-94D3-89A73AB2A7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2" shapeId="0" xr:uid="{1188F7C0-28F0-43D4-9773-87AF1975F9B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3" shapeId="0" xr:uid="{C8EE88B4-A77C-4E77-94B1-9979550350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tc={E382D07A-92A5-48C8-8673-E789ACEDA426}</author>
    <author>tc={C0E5EBC8-9F72-40D2-832A-59345935FA24}</author>
    <author>tc={10F3FB2F-B15A-4713-8866-79F4526BBE6D}</author>
    <author>tc={A6A3EA1E-FDB2-4C01-9C51-A6E19F5FA4AF}</author>
    <author>tc={C150EE5F-B39C-4A0B-8A42-83498FF50E04}</author>
    <author>tc={A7AB1A6F-3B07-4E75-857F-A3D73A3207A1}</author>
    <author>tc={2B74AF47-9528-4F04-A46D-B7AA5798836A}</author>
    <author>tc={1B822DEB-E31D-472D-B924-9254A7939501}</author>
    <author>tc={B2544DF4-C699-4C51-A44B-665C356930F5}</author>
    <author>tc={6D7D314E-ED5E-4CC5-9B1E-55B446D92D7F}</author>
    <author>tc={10322890-C382-4C40-8B9F-3E368AFD82FC}</author>
    <author>tc={4CCCA9D7-2D80-47D5-B8F1-D59FA5AC83B7}</author>
    <author>tc={6269467A-40C7-433D-8C2D-432C5E8EE05E}</author>
    <author>tc={5AA932D6-9E60-4F7C-891E-D197BA84D581}</author>
    <author>tc={3B0FCC05-6587-4932-978E-35773ED45BBA}</author>
    <author>tc={5D1C7CF7-F37C-4552-BC36-AF0AEE792B23}</author>
    <author>tc={4CC073C0-EB90-4D67-AB74-3EB0435AB270}</author>
    <author>tc={EC8CC612-7D08-4D92-9EB7-9C262B6A898F}</author>
    <author>tc={30E118DB-4807-4CB1-9B6C-60FC6B262C6B}</author>
    <author>tc={9D51B794-E66C-4AD3-8DD8-29D2EDD04B4C}</author>
    <author>tc={220F2446-C272-4801-A15E-9D14ACF1AD39}</author>
    <author>tc={7974D132-F4B1-41EA-AA09-7FBBFB3592E9}</author>
    <author>tc={8E61C4F3-763B-4135-8ACA-2344E02C7E06}</author>
    <author>tc={0785A028-F655-43D3-8C25-7620FF548CFD}</author>
  </authors>
  <commentList>
    <comment ref="A3" authorId="0" shapeId="0" xr:uid="{E382D07A-92A5-48C8-8673-E789ACEDA42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C0E5EBC8-9F72-40D2-832A-59345935FA2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10F3FB2F-B15A-4713-8866-79F4526BBE6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A6A3EA1E-FDB2-4C01-9C51-A6E19F5FA4A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C150EE5F-B39C-4A0B-8A42-83498FF50E0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A7AB1A6F-3B07-4E75-857F-A3D73A3207A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2B74AF47-9528-4F04-A46D-B7AA5798836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1B822DEB-E31D-472D-B924-9254A793950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B2544DF4-C699-4C51-A44B-665C356930F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N14" authorId="9" shapeId="0" xr:uid="{6D7D314E-ED5E-4CC5-9B1E-55B446D92D7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P14" authorId="10" shapeId="0" xr:uid="{10322890-C382-4C40-8B9F-3E368AFD82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A16" authorId="11" shapeId="0" xr:uid="{4CCCA9D7-2D80-47D5-B8F1-D59FA5AC83B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2" shapeId="0" xr:uid="{6269467A-40C7-433D-8C2D-432C5E8EE05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3" shapeId="0" xr:uid="{5AA932D6-9E60-4F7C-891E-D197BA84D58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4" shapeId="0" xr:uid="{3B0FCC05-6587-4932-978E-35773ED45BB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5" shapeId="0" xr:uid="{5D1C7CF7-F37C-4552-BC36-AF0AEE792B2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6" shapeId="0" xr:uid="{4CC073C0-EB90-4D67-AB74-3EB0435AB27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7" shapeId="0" xr:uid="{EC8CC612-7D08-4D92-9EB7-9C262B6A898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8" shapeId="0" xr:uid="{30E118DB-4807-4CB1-9B6C-60FC6B262C6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9" shapeId="0" xr:uid="{9D51B794-E66C-4AD3-8DD8-29D2EDD04B4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20" shapeId="0" xr:uid="{220F2446-C272-4801-A15E-9D14ACF1AD3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21" shapeId="0" xr:uid="{7974D132-F4B1-41EA-AA09-7FBBFB3592E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2" shapeId="0" xr:uid="{8E61C4F3-763B-4135-8ACA-2344E02C7E0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3" shapeId="0" xr:uid="{0785A028-F655-43D3-8C25-7620FF548CF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tc={9B651543-CE69-4EA1-8C50-72FA6D476634}</author>
    <author>tc={1A70E114-ABDA-4C8F-BA78-EDB1EBF7F3A9}</author>
    <author>tc={2A26F63E-F07B-48E4-8E88-FEBB4C8BA021}</author>
    <author>tc={393E6641-7321-4272-ABE2-1109EA3A4848}</author>
    <author>tc={EF75CD73-051D-4C1F-A8E6-1C632027EF8A}</author>
    <author>tc={8588AFC6-3DF4-4C0F-B0B5-989EB63353AE}</author>
    <author>tc={ED72CA41-14F8-4327-AC55-8AC09BE925ED}</author>
    <author>tc={BB78FD71-C406-4865-82E7-71B434135E2A}</author>
    <author>tc={43E73C70-04F4-4205-903C-C675ECFB4E45}</author>
    <author>tc={574FCA11-417F-441B-945C-B4041609A536}</author>
    <author>tc={FAD099B1-E119-4A37-B33C-9563FC3F7FA2}</author>
    <author>tc={0BB5A1CD-30DA-4B39-9076-88434828154D}</author>
    <author>tc={37A457E3-D2DD-4EF7-8EC7-49AF67AC6AC6}</author>
    <author>tc={117295F2-1A6A-49B7-93A0-F8DCCDF5C977}</author>
    <author>tc={83670B7C-D6ED-4C23-8519-56EE434F00D8}</author>
    <author>tc={F071D263-13DB-40FA-BCF1-87B3F30D4A84}</author>
    <author>tc={F167C0DD-4108-46C5-892B-D70AD4D5060A}</author>
    <author>tc={8F1EEA0F-F3C1-41A6-9C3E-B1791455D17D}</author>
    <author>tc={5CC488E9-239E-4ED3-8E99-CD8FF6A47842}</author>
    <author>tc={3FA9D021-7CEF-4904-A766-548D9D8D3F73}</author>
    <author>tc={8C03DF8A-79E8-4AAC-8A80-8F07BA57BBE4}</author>
    <author>tc={FC2F6BBA-AF7D-4863-8A0C-A964E257480D}</author>
    <author>tc={19CF14F2-F7A2-47A9-8E3E-2CE478AE768A}</author>
    <author>tc={06D078CE-B2A9-432C-8255-D584BDDC571C}</author>
    <author>tc={4F56DE49-772D-472B-99B2-38977B9AB306}</author>
    <author>tc={DFF8593F-26EF-487D-8D22-922110A1E3D9}</author>
    <author>tc={BC506DFF-A410-4B40-A45C-899B4B99F84F}</author>
    <author>tc={D8CD8471-FB7F-4992-A6B9-9F8FCB58C1EA}</author>
    <author>tc={6160294A-C881-451E-A2D7-183899DC5C0F}</author>
  </authors>
  <commentList>
    <comment ref="A3" authorId="0" shapeId="0" xr:uid="{9B651543-CE69-4EA1-8C50-72FA6D47663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1A70E114-ABDA-4C8F-BA78-EDB1EBF7F3A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2A26F63E-F07B-48E4-8E88-FEBB4C8BA02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393E6641-7321-4272-ABE2-1109EA3A484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EF75CD73-051D-4C1F-A8E6-1C632027EF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8588AFC6-3DF4-4C0F-B0B5-989EB63353A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ED72CA41-14F8-4327-AC55-8AC09BE925E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BB78FD71-C406-4865-82E7-71B434135E2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43E73C70-04F4-4205-903C-C675ECFB4E4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M14" authorId="9" shapeId="0" xr:uid="{574FCA11-417F-441B-945C-B4041609A53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O14" authorId="10" shapeId="0" xr:uid="{FAD099B1-E119-4A37-B33C-9563FC3F7FA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A16" authorId="11" shapeId="0" xr:uid="{0BB5A1CD-30DA-4B39-9076-88434828154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E19" authorId="12" shapeId="0" xr:uid="{37A457E3-D2DD-4EF7-8EC7-49AF67AC6AC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ich gehe davon aus, dass sich das MHB in der Zeile vertan hat</t>
        </r>
      </text>
    </comment>
    <comment ref="K19" authorId="13" shapeId="0" xr:uid="{117295F2-1A6A-49B7-93A0-F8DCCDF5C97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im MHB2017 steht hier 568</t>
        </r>
      </text>
    </comment>
    <comment ref="A21" authorId="14" shapeId="0" xr:uid="{83670B7C-D6ED-4C23-8519-56EE434F00D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5" shapeId="0" xr:uid="{F071D263-13DB-40FA-BCF1-87B3F30D4A8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6" shapeId="0" xr:uid="{F167C0DD-4108-46C5-892B-D70AD4D5060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7" shapeId="0" xr:uid="{8F1EEA0F-F3C1-41A6-9C3E-B1791455D17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8" shapeId="0" xr:uid="{5CC488E9-239E-4ED3-8E99-CD8FF6A4784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9" shapeId="0" xr:uid="{3FA9D021-7CEF-4904-A766-548D9D8D3F7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20" shapeId="0" xr:uid="{8C03DF8A-79E8-4AAC-8A80-8F07BA57BBE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C37" authorId="21" shapeId="0" xr:uid="{FC2F6BBA-AF7D-4863-8A0C-A964E257480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steht eigentlich bei bergfrei, Summe bei Steinsalz ist aber mit 12 eingetragen, daher gehe ich davon aus, dass sich die Daten in der MHB Tabelle verschoben haben</t>
        </r>
      </text>
    </comment>
    <comment ref="A50" authorId="22" shapeId="0" xr:uid="{19CF14F2-F7A2-47A9-8E3E-2CE478AE76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23" shapeId="0" xr:uid="{06D078CE-B2A9-432C-8255-D584BDDC571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G61" authorId="24" shapeId="0" xr:uid="{4F56DE49-772D-472B-99B2-38977B9AB30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in MHB steht hier 10</t>
        </r>
      </text>
    </comment>
    <comment ref="A70" authorId="25" shapeId="0" xr:uid="{DFF8593F-26EF-487D-8D22-922110A1E3D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6" shapeId="0" xr:uid="{BC506DFF-A410-4B40-A45C-899B4B99F84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G82" authorId="27" shapeId="0" xr:uid="{D8CD8471-FB7F-4992-A6B9-9F8FCB58C1E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im MHB steht hier 14</t>
        </r>
      </text>
    </comment>
    <comment ref="A94" authorId="28" shapeId="0" xr:uid="{6160294A-C881-451E-A2D7-183899DC5C0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tc={AC5DFCB3-1317-4FF9-AFBB-05B6E2F3B6F3}</author>
    <author>tc={A42055B8-9165-44CD-905A-F022BB36AF64}</author>
    <author>tc={C2A393A2-F065-4515-A9BA-E3A45286AC0F}</author>
    <author>tc={B51C1047-6861-4470-B141-8ABB1EB773E2}</author>
    <author>tc={BDC38D46-D12C-478C-B259-81CDD6867024}</author>
    <author>tc={2EADD227-F318-435A-BD29-4EBBE7C1DC9A}</author>
    <author>tc={3E249BD5-51EA-473F-AB1B-CE1101E01E93}</author>
    <author>tc={FF95FBC3-D22B-475E-B0EA-84271E81C223}</author>
    <author>tc={9FB2EF9B-CFFB-4B9D-9236-D7FA1D1F18A1}</author>
    <author>tc={63092A39-DF08-49CE-BD10-09EFC1CDA83A}</author>
    <author>tc={9E23D3E9-318D-4014-84D6-F9CC35D676BF}</author>
    <author>tc={EC278D1A-588F-40EA-8FE3-117825AE449B}</author>
    <author>tc={4E3FA4F8-C176-4DDC-9581-813D2D607BE9}</author>
    <author>tc={E75802FF-AD34-4804-914A-10083D1C8B2B}</author>
    <author>tc={2B38FBBF-315F-42E8-AA8C-F4B755187709}</author>
    <author>tc={1C5D3328-AAD3-4C2D-B2D6-EC75EF03D667}</author>
    <author>tc={34531F3B-DE25-4043-8606-049A29B1EF88}</author>
    <author>tc={01CCAB74-768A-49EE-86E8-10F017C35716}</author>
    <author>tc={95381E2C-1F58-4054-A9D3-A73AA820AA65}</author>
    <author>tc={D7E08CAE-C31F-494E-BCF9-18D631A9F2C8}</author>
    <author>tc={4A4F1BFA-E4E0-453E-AD60-3AE8BEACB1B2}</author>
    <author>tc={2527B8CA-C198-4C90-8AAA-22D40283EE10}</author>
    <author>tc={664E2B94-1711-4B02-B146-C598C5DCE4C3}</author>
    <author>tc={45129D15-946B-46E6-9877-DEA71D1F35A4}</author>
  </authors>
  <commentList>
    <comment ref="A3" authorId="0" shapeId="0" xr:uid="{AC5DFCB3-1317-4FF9-AFBB-05B6E2F3B6F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A42055B8-9165-44CD-905A-F022BB36AF6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C2A393A2-F065-4515-A9BA-E3A45286AC0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B51C1047-6861-4470-B141-8ABB1EB773E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BDC38D46-D12C-478C-B259-81CDD686702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2EADD227-F318-435A-BD29-4EBBE7C1DC9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3E249BD5-51EA-473F-AB1B-CE1101E01E9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FF95FBC3-D22B-475E-B0EA-84271E81C22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9FB2EF9B-CFFB-4B9D-9236-D7FA1D1F18A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N14" authorId="9" shapeId="0" xr:uid="{63092A39-DF08-49CE-BD10-09EFC1CDA83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P14" authorId="10" shapeId="0" xr:uid="{9E23D3E9-318D-4014-84D6-F9CC35D676B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A16" authorId="11" shapeId="0" xr:uid="{EC278D1A-588F-40EA-8FE3-117825AE449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2" shapeId="0" xr:uid="{4E3FA4F8-C176-4DDC-9581-813D2D607BE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3" shapeId="0" xr:uid="{E75802FF-AD34-4804-914A-10083D1C8B2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4" shapeId="0" xr:uid="{2B38FBBF-315F-42E8-AA8C-F4B75518770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5" shapeId="0" xr:uid="{1C5D3328-AAD3-4C2D-B2D6-EC75EF03D66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6" shapeId="0" xr:uid="{34531F3B-DE25-4043-8606-049A29B1EF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7" shapeId="0" xr:uid="{01CCAB74-768A-49EE-86E8-10F017C3571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8" shapeId="0" xr:uid="{95381E2C-1F58-4054-A9D3-A73AA820AA6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9" shapeId="0" xr:uid="{D7E08CAE-C31F-494E-BCF9-18D631A9F2C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20" shapeId="0" xr:uid="{4A4F1BFA-E4E0-453E-AD60-3AE8BEACB1B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21" shapeId="0" xr:uid="{2527B8CA-C198-4C90-8AAA-22D40283EE1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2" shapeId="0" xr:uid="{664E2B94-1711-4B02-B146-C598C5DCE4C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3" shapeId="0" xr:uid="{45129D15-946B-46E6-9877-DEA71D1F35A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tc={05AC214F-1DE9-4167-9E82-2BBFCE937481}</author>
    <author>tc={F56DC700-C5F8-4BC3-9225-8AF0F7187218}</author>
    <author>tc={A9CB8E92-395B-406B-9CF3-A42E8BE530D0}</author>
    <author>tc={3756DA71-509B-4D23-B822-B7FDE92DEC12}</author>
    <author>tc={E75D07A4-5922-4943-B49C-B4071ADAEFD4}</author>
    <author>tc={78136C67-D82E-4C4D-9E23-701FD19EA2FA}</author>
    <author>tc={C00D934B-9779-43F2-A9F9-26F45B152C25}</author>
    <author>tc={92AB5125-7242-42BF-8862-09F52EBDCE2E}</author>
    <author>tc={0E33C08D-05F4-4253-9A8B-089B31560AA3}</author>
    <author>tc={F153288B-8BE1-4574-8746-7DFB778941FC}</author>
    <author>tc={5086CA1C-4592-4DEF-9BA1-91764ED33219}</author>
    <author>tc={33680C69-CEF5-4C72-BDF7-BD99F871279E}</author>
    <author>tc={E0B631A0-B3E0-4FE1-9733-94B244ABF973}</author>
    <author>tc={91EE5CA1-CE12-4F2E-B9D8-90DA3D98EA28}</author>
    <author>tc={06E5A468-1E63-45A5-9990-FA28C4989BD6}</author>
    <author>tc={81C22365-608F-4D10-8F6E-C9318829D3C4}</author>
    <author>tc={79E3FECA-3C2F-4CA8-BCCC-7502A9344730}</author>
    <author>tc={3E9F23A3-8453-4FD1-A8FF-F3D8326234EC}</author>
    <author>tc={D5925B0B-F1F5-4557-B165-25AD55E5BE1A}</author>
    <author>tc={71105CDB-DCEC-433A-864E-AE742D312708}</author>
    <author>tc={0A3D389B-81D6-4E2F-A2E3-824C33E995FC}</author>
    <author>tc={79117012-25FE-42ED-9C38-04194A0BC995}</author>
  </authors>
  <commentList>
    <comment ref="A3" authorId="0" shapeId="0" xr:uid="{05AC214F-1DE9-4167-9E82-2BBFCE93748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F56DC700-C5F8-4BC3-9225-8AF0F718721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A9CB8E92-395B-406B-9CF3-A42E8BE530D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3756DA71-509B-4D23-B822-B7FDE92DEC1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E75D07A4-5922-4943-B49C-B4071ADAEFD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78136C67-D82E-4C4D-9E23-701FD19EA2F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C00D934B-9779-43F2-A9F9-26F45B152C2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92AB5125-7242-42BF-8862-09F52EBDCE2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0E33C08D-05F4-4253-9A8B-089B31560AA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F153288B-8BE1-4574-8746-7DFB778941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5086CA1C-4592-4DEF-9BA1-91764ED3321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33680C69-CEF5-4C72-BDF7-BD99F871279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E0B631A0-B3E0-4FE1-9733-94B244ABF97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91EE5CA1-CE12-4F2E-B9D8-90DA3D98EA2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06E5A468-1E63-45A5-9990-FA28C4989BD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81C22365-608F-4D10-8F6E-C9318829D3C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79E3FECA-3C2F-4CA8-BCCC-7502A934473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3E9F23A3-8453-4FD1-A8FF-F3D8326234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D5925B0B-F1F5-4557-B165-25AD55E5BE1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71105CDB-DCEC-433A-864E-AE742D31270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0A3D389B-81D6-4E2F-A2E3-824C33E995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79117012-25FE-42ED-9C38-04194A0BC99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tc={40C1ABEB-DC4F-465C-9EF9-9046E6DADF3A}</author>
    <author>tc={02AA907B-3A6D-4773-BB85-6ABB2A0C3BDC}</author>
    <author>tc={B2A84E0D-D2BC-4E7F-8FDF-DF74D8278789}</author>
    <author>tc={7E2373A7-9E28-470B-A3FA-2739EE665188}</author>
    <author>tc={4D4B0C12-236A-4F25-B99A-45DE52A93DF5}</author>
    <author>tc={4AE98BC5-77C7-45E1-BD4F-CC061A5CFD88}</author>
    <author>tc={DA6364BF-0032-489F-97B5-DA8944E2BE0C}</author>
    <author>tc={2A6C1BEE-B5D9-4BAA-B824-B2B6973080EC}</author>
    <author>tc={C6D9E502-A18E-4532-8A66-9D45B0180B03}</author>
    <author>tc={887BE904-BFDD-43C6-808E-0C5EC6DF9340}</author>
    <author>tc={A314327F-CF7E-4D1C-AD95-7C56C401B9DD}</author>
    <author>tc={87CD5BCB-D0DC-45E5-AF6B-F1EBA8969F20}</author>
    <author>tc={F6252720-E4FA-4870-AD76-76253CB2EE7A}</author>
    <author>tc={4166F174-284D-4EBF-864A-D6FB9BB76A77}</author>
    <author>tc={312CD0A6-3015-4484-9772-57E51DFA2815}</author>
    <author>tc={58B666A1-C1A4-44DC-9F21-D92273204AB1}</author>
    <author>tc={4F3364CA-311C-47B5-AB46-BA655BC9FF63}</author>
    <author>tc={B6053C9A-9E62-4B8A-BFB6-E92192AC26C5}</author>
    <author>tc={09B01F23-AD5F-4791-B80F-5CB5F4C7ED1E}</author>
    <author>tc={E1CA69B0-31B1-4A2E-97BB-0F0504950D5F}</author>
    <author>tc={0F30B96A-B3E0-4757-AC7C-4FEAA1620359}</author>
    <author>tc={352B5077-0A73-4130-8D01-75EE6211411E}</author>
  </authors>
  <commentList>
    <comment ref="A3" authorId="0" shapeId="0" xr:uid="{40C1ABEB-DC4F-465C-9EF9-9046E6DADF3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02AA907B-3A6D-4773-BB85-6ABB2A0C3BD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B2A84E0D-D2BC-4E7F-8FDF-DF74D827878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7E2373A7-9E28-470B-A3FA-2739EE6651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4D4B0C12-236A-4F25-B99A-45DE52A93DF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4AE98BC5-77C7-45E1-BD4F-CC061A5CFD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DA6364BF-0032-489F-97B5-DA8944E2BE0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2A6C1BEE-B5D9-4BAA-B824-B2B6973080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C6D9E502-A18E-4532-8A66-9D45B0180B0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887BE904-BFDD-43C6-808E-0C5EC6DF934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A314327F-CF7E-4D1C-AD95-7C56C401B9D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87CD5BCB-D0DC-45E5-AF6B-F1EBA8969F2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F6252720-E4FA-4870-AD76-76253CB2EE7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4166F174-284D-4EBF-864A-D6FB9BB76A7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312CD0A6-3015-4484-9772-57E51DFA281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58B666A1-C1A4-44DC-9F21-D92273204AB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4F3364CA-311C-47B5-AB46-BA655BC9FF6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B6053C9A-9E62-4B8A-BFB6-E92192AC26C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09B01F23-AD5F-4791-B80F-5CB5F4C7ED1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E1CA69B0-31B1-4A2E-97BB-0F0504950D5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0F30B96A-B3E0-4757-AC7C-4FEAA162035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352B5077-0A73-4130-8D01-75EE6211411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tc={040BAE99-304B-4D16-8CDB-19F7456B18D1}</author>
    <author>tc={D01D82DC-7B16-4056-B441-600C9F3559BB}</author>
    <author>tc={13A6EB6E-87ED-439D-8460-AD86754CEF8D}</author>
    <author>tc={5D1915A0-8D30-432D-91E9-93C3A91B4402}</author>
    <author>tc={97BE8D3B-EB18-460D-9895-738E532484B3}</author>
    <author>tc={01FCDCAC-A474-41C3-96AC-9A91A58C0BB9}</author>
    <author>tc={EEF7E499-120B-42A0-B237-AA0DEC142C1D}</author>
    <author>tc={52E93109-B609-401A-9494-4BACB0A6A00B}</author>
    <author>tc={4DDC6D43-D067-4638-A003-2BF0839B2CE6}</author>
    <author>tc={45B19442-9ACB-44C1-8DFD-8765A6EDE420}</author>
    <author>tc={239BB367-045F-4711-8933-ED3A0F502AEB}</author>
    <author>tc={C075EE0B-7977-4910-B6F2-C621F5335360}</author>
    <author>tc={72F22D57-2B02-40AF-898E-44C1984832D8}</author>
    <author>tc={8A119482-D674-4641-ABE8-1C09975B3917}</author>
    <author>tc={8C390020-338E-4606-8375-245084B7C848}</author>
    <author>tc={F550D7DD-F927-47AE-97CD-A5AD778EAE83}</author>
    <author>tc={50A3E576-DFF1-43E7-98AE-1F60D4A38628}</author>
    <author>tc={0716B821-48B7-46BC-AF5A-A23A0DBA0DB3}</author>
    <author>tc={68A1A9DF-4BE1-4479-86D3-6339AA809F52}</author>
    <author>tc={333DF09A-EEB5-43A1-A0FF-533AE60923F2}</author>
    <author>tc={2897BE2F-4744-4698-B7B2-A9D6ACD4F7D3}</author>
    <author>tc={B133CD6E-2A28-4E9A-816A-29544DE5914E}</author>
  </authors>
  <commentList>
    <comment ref="A3" authorId="0" shapeId="0" xr:uid="{040BAE99-304B-4D16-8CDB-19F7456B18D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D01D82DC-7B16-4056-B441-600C9F3559B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13A6EB6E-87ED-439D-8460-AD86754CEF8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5D1915A0-8D30-432D-91E9-93C3A91B440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97BE8D3B-EB18-460D-9895-738E532484B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01FCDCAC-A474-41C3-96AC-9A91A58C0B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EEF7E499-120B-42A0-B237-AA0DEC142C1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52E93109-B609-401A-9494-4BACB0A6A00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4DDC6D43-D067-4638-A003-2BF0839B2CE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45B19442-9ACB-44C1-8DFD-8765A6EDE42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239BB367-045F-4711-8933-ED3A0F502AE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C075EE0B-7977-4910-B6F2-C621F533536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72F22D57-2B02-40AF-898E-44C1984832D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8A119482-D674-4641-ABE8-1C09975B391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8C390020-338E-4606-8375-245084B7C84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F550D7DD-F927-47AE-97CD-A5AD778EAE8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50A3E576-DFF1-43E7-98AE-1F60D4A3862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0716B821-48B7-46BC-AF5A-A23A0DBA0DB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68A1A9DF-4BE1-4479-86D3-6339AA809F5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333DF09A-EEB5-43A1-A0FF-533AE60923F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2897BE2F-4744-4698-B7B2-A9D6ACD4F7D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B133CD6E-2A28-4E9A-816A-29544DE5914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tc={EC1D1949-E50C-495E-85F0-9E13F6B584D3}</author>
    <author>tc={562231F9-743C-4A0D-BB92-C614FA3E618E}</author>
    <author>tc={98700DD5-C39E-4960-B820-87D37BB9B144}</author>
    <author>tc={8A2CFC31-E1DD-429E-B109-FDCC9282B906}</author>
    <author>tc={628F5226-680F-4EDC-971D-B4E2575A7917}</author>
    <author>tc={5E4B3580-6A47-432F-B380-CAC12A1EA192}</author>
    <author>tc={875AA7CB-2C5A-455B-A47B-2DBD3023395A}</author>
    <author>tc={698A9E22-C83C-42AE-B23B-2540FC290669}</author>
    <author>tc={DB23DCCF-AEE5-4064-A48C-943B2AFE99F6}</author>
    <author>tc={1E876E93-9D75-44D9-99DD-74B4BDBCE123}</author>
    <author>tc={67020DC3-5452-4359-9A56-166134F2CA6E}</author>
    <author>tc={12803964-F6E5-45E1-8BF1-03DD9B437E13}</author>
    <author>tc={8FA59668-896D-44FF-B46A-42A067037764}</author>
    <author>tc={955ABF18-8126-4F5C-B91D-3A6CF65F4517}</author>
    <author>tc={FBD76276-BA56-418D-846B-28047F89FDF4}</author>
    <author>tc={662A03AD-0A66-48B1-A17C-9472CE09EB69}</author>
    <author>tc={FD452CC8-C0D5-4CBD-B146-E534AF832F31}</author>
    <author>tc={EEC28EB0-4459-4DBA-8A3B-659DEDC8653E}</author>
    <author>tc={DE1CF52C-2839-4B95-A3E7-2D1590336273}</author>
    <author>tc={FD4CF026-07FE-4184-92FF-494CF7447B43}</author>
    <author>tc={2405125E-FB52-4C33-A8E7-D3FB2F08B19B}</author>
    <author>tc={307978DA-D756-42DE-BA7A-BD855E6DE353}</author>
  </authors>
  <commentList>
    <comment ref="A3" authorId="0" shapeId="0" xr:uid="{EC1D1949-E50C-495E-85F0-9E13F6B584D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562231F9-743C-4A0D-BB92-C614FA3E618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98700DD5-C39E-4960-B820-87D37BB9B14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8A2CFC31-E1DD-429E-B109-FDCC9282B90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628F5226-680F-4EDC-971D-B4E2575A791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5E4B3580-6A47-432F-B380-CAC12A1EA19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875AA7CB-2C5A-455B-A47B-2DBD3023395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698A9E22-C83C-42AE-B23B-2540FC29066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DB23DCCF-AEE5-4064-A48C-943B2AFE99F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1E876E93-9D75-44D9-99DD-74B4BDBCE12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67020DC3-5452-4359-9A56-166134F2CA6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12803964-F6E5-45E1-8BF1-03DD9B437E1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8FA59668-896D-44FF-B46A-42A06703776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955ABF18-8126-4F5C-B91D-3A6CF65F451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FBD76276-BA56-418D-846B-28047F89FDF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662A03AD-0A66-48B1-A17C-9472CE09EB6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FD452CC8-C0D5-4CBD-B146-E534AF832F3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EEC28EB0-4459-4DBA-8A3B-659DEDC8653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DE1CF52C-2839-4B95-A3E7-2D159033627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FD4CF026-07FE-4184-92FF-494CF7447B4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2405125E-FB52-4C33-A8E7-D3FB2F08B19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307978DA-D756-42DE-BA7A-BD855E6DE35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tc={90021E85-0616-4F1B-BF69-383052CB2B72}</author>
    <author>tc={64629BEA-46FF-4708-BBF2-A168A9DB3AE2}</author>
    <author>tc={60E9B758-EBF6-457D-B13D-8626F01EDDA2}</author>
    <author>tc={05868AB2-CB3C-4230-9FBC-1D822D24D5A8}</author>
    <author>tc={C57464B3-7761-4C9D-91D5-0B333D4C1D77}</author>
    <author>tc={F2A51892-0BB6-4308-B167-51C60E238BB5}</author>
    <author>tc={8337B243-90C8-459A-9ADD-AADE62BD5C82}</author>
    <author>tc={2A141C9C-19B2-4424-94E8-D5E25980B3E1}</author>
    <author>tc={F07EAABE-04A6-4BAB-A427-B81324BAE946}</author>
    <author>tc={8D160D7B-128C-42E8-B018-A97D871BE396}</author>
    <author>tc={3E87298C-4450-47D9-ABAC-B8072621198B}</author>
    <author>tc={B2C4A9DF-FC5D-4363-99DD-A95A4F2F8544}</author>
    <author>tc={B0DD5803-DF9E-4FE5-8AD2-6BD26C947ED5}</author>
    <author>tc={3911465A-9627-4890-A08F-65C795CDD86B}</author>
    <author>tc={E81949AF-709C-43B4-AED9-2CA8C9E21D4D}</author>
    <author>tc={4F140B26-A7B1-4FF3-896B-17CFE2252DEC}</author>
    <author>tc={5EDD6F57-1073-47A3-93A5-7737F0390464}</author>
    <author>tc={F5438595-6241-4ED4-AE5C-1FCC0AE5BF1F}</author>
    <author>tc={161DF510-EB9F-4FB8-AF35-06C0F2748222}</author>
    <author>tc={0171A691-8AE5-4F78-9A1A-E33D84AB76C8}</author>
    <author>tc={84945ED9-9A43-4B23-BF64-2076FAF798E2}</author>
    <author>tc={C92126D7-5A5D-4AFE-A1BB-C4285D2766B9}</author>
  </authors>
  <commentList>
    <comment ref="A3" authorId="0" shapeId="0" xr:uid="{90021E85-0616-4F1B-BF69-383052CB2B7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64629BEA-46FF-4708-BBF2-A168A9DB3AE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60E9B758-EBF6-457D-B13D-8626F01EDDA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05868AB2-CB3C-4230-9FBC-1D822D24D5A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C57464B3-7761-4C9D-91D5-0B333D4C1D7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F2A51892-0BB6-4308-B167-51C60E238BB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8337B243-90C8-459A-9ADD-AADE62BD5C8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2A141C9C-19B2-4424-94E8-D5E25980B3E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F07EAABE-04A6-4BAB-A427-B81324BAE94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8D160D7B-128C-42E8-B018-A97D871BE39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3E87298C-4450-47D9-ABAC-B8072621198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B2C4A9DF-FC5D-4363-99DD-A95A4F2F854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B0DD5803-DF9E-4FE5-8AD2-6BD26C947ED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3911465A-9627-4890-A08F-65C795CDD86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E81949AF-709C-43B4-AED9-2CA8C9E21D4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4F140B26-A7B1-4FF3-896B-17CFE2252D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5EDD6F57-1073-47A3-93A5-7737F039046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F5438595-6241-4ED4-AE5C-1FCC0AE5BF1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161DF510-EB9F-4FB8-AF35-06C0F274822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0171A691-8AE5-4F78-9A1A-E33D84AB76C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84945ED9-9A43-4B23-BF64-2076FAF798E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C92126D7-5A5D-4AFE-A1BB-C4285D2766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tc={F9678BC1-6425-49AD-B559-EC97252502B2}</author>
    <author>tc={657743FE-610C-4D3F-A5F9-C5CB18D31C18}</author>
    <author>tc={13CFCFFA-D31F-40B5-A53C-00F644381F80}</author>
    <author>tc={72CC6090-FDD0-4C3F-B879-2F032DB8B9CF}</author>
    <author>tc={156E2C47-50BE-4544-A9E5-EE2C371F21E3}</author>
    <author>tc={A042FEEE-05A9-4BF4-B355-32C69DE597E6}</author>
    <author>tc={DAD262D8-088E-4235-80FE-8C92B20D54C0}</author>
    <author>tc={296BFE05-7190-4A6A-B9E0-5506AA249E88}</author>
    <author>tc={9DBA9027-8D53-4655-BEAE-6424EA622026}</author>
    <author>tc={8F6FE087-D823-487C-9E62-B8B938F0BFA8}</author>
    <author>tc={E3EF4722-9B8D-41A1-BAFD-164E4E9AB1B7}</author>
    <author>tc={FCD3F67B-707C-4135-B176-1A0B13DD5FB6}</author>
    <author>tc={BD3E8899-951D-4DF1-8172-9151EE76A283}</author>
    <author>tc={AB9C1685-4FBB-4773-BDFA-6DC704F81BF0}</author>
    <author>tc={B4B2AEFF-0E6B-4601-9FAC-13629D7ED1AC}</author>
    <author>tc={5D3425F0-DA53-47FC-A22E-E9FDA41EE97C}</author>
    <author>tc={014F77EA-7C5C-4FC5-9205-88B9A1F151C2}</author>
    <author>tc={A4321FFF-BA5B-444B-81F2-70F2FC6E8981}</author>
    <author>tc={215C09C4-8CF6-4FAE-A541-18F9EEE566B2}</author>
    <author>tc={5213F3FF-24EE-4676-AE08-420013514BC0}</author>
    <author>tc={0DEEB880-9D82-409B-BEDE-FE26F229B945}</author>
    <author>tc={477A6ED7-E49E-408D-98C5-3B64FF5CF298}</author>
  </authors>
  <commentList>
    <comment ref="A3" authorId="0" shapeId="0" xr:uid="{F9678BC1-6425-49AD-B559-EC97252502B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657743FE-610C-4D3F-A5F9-C5CB18D31C1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13CFCFFA-D31F-40B5-A53C-00F644381F8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72CC6090-FDD0-4C3F-B879-2F032DB8B9C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156E2C47-50BE-4544-A9E5-EE2C371F21E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A042FEEE-05A9-4BF4-B355-32C69DE597E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DAD262D8-088E-4235-80FE-8C92B20D54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296BFE05-7190-4A6A-B9E0-5506AA249E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9DBA9027-8D53-4655-BEAE-6424EA62202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8F6FE087-D823-487C-9E62-B8B938F0BFA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E3EF4722-9B8D-41A1-BAFD-164E4E9AB1B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FCD3F67B-707C-4135-B176-1A0B13DD5FB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BD3E8899-951D-4DF1-8172-9151EE76A28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AB9C1685-4FBB-4773-BDFA-6DC704F81BF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B4B2AEFF-0E6B-4601-9FAC-13629D7ED1A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5D3425F0-DA53-47FC-A22E-E9FDA41EE97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014F77EA-7C5C-4FC5-9205-88B9A1F151C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A4321FFF-BA5B-444B-81F2-70F2FC6E898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215C09C4-8CF6-4FAE-A541-18F9EEE566B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5213F3FF-24EE-4676-AE08-420013514B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0DEEB880-9D82-409B-BEDE-FE26F229B94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477A6ED7-E49E-408D-98C5-3B64FF5CF29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tc={9D908F88-C27A-4AC6-A2E7-20CE15915BFE}</author>
    <author>tc={B190D989-34F5-419F-8784-07DB1EC9498F}</author>
    <author>tc={BF81A13E-6CD2-471C-B0BE-AE529D034F16}</author>
    <author>tc={7CE02B8A-EC03-4FC5-83C6-29F7F5FF5388}</author>
    <author>tc={F1CB1A4A-60A5-4B27-8B51-FC9BE2EA1F54}</author>
    <author>tc={A6ECAD19-B517-44E0-88AC-126F45D36C15}</author>
    <author>tc={0A37294F-2047-4BE2-AFA3-D73F42A7229D}</author>
    <author>tc={C89B5725-5F37-4110-A1A1-C115913665A9}</author>
    <author>tc={E10D62AC-29D2-4F9A-940D-07E6489D366B}</author>
    <author>tc={52A4BD58-B231-4936-8D7F-CC787B2077FD}</author>
    <author>tc={A360BC29-A265-42A4-98EC-071255DE97B1}</author>
    <author>tc={62E9A835-D9F6-4179-81C2-C06D0FE1935B}</author>
    <author>tc={68E06645-5EAC-4CDB-999E-2F235F132774}</author>
    <author>tc={87910D22-904B-49E2-A9E8-3147A6D17ACE}</author>
    <author>tc={8DCF435A-9F08-4F0B-A8AD-5D0C9FA72FCD}</author>
    <author>tc={1D638034-ED35-474F-8E0D-D946EB004858}</author>
    <author>tc={447D542D-BECB-406B-8CC3-115CE6C46386}</author>
    <author>tc={F0D20E96-3781-4F92-81F0-3B78D5774828}</author>
    <author>tc={D81DB46D-03FA-4182-BC06-0A9572CD6D18}</author>
  </authors>
  <commentList>
    <comment ref="A2" authorId="0" shapeId="0" xr:uid="{9D908F88-C27A-4AC6-A2E7-20CE15915BF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" authorId="1" shapeId="0" xr:uid="{B190D989-34F5-419F-8784-07DB1EC9498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6" authorId="2" shapeId="0" xr:uid="{BF81A13E-6CD2-471C-B0BE-AE529D034F1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7CE02B8A-EC03-4FC5-83C6-29F7F5FF53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F1CB1A4A-60A5-4B27-8B51-FC9BE2EA1F5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A6ECAD19-B517-44E0-88AC-126F45D36C1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2" authorId="6" shapeId="0" xr:uid="{0A37294F-2047-4BE2-AFA3-D73F42A7229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3" authorId="7" shapeId="0" xr:uid="{C89B5725-5F37-4110-A1A1-C115913665A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6" authorId="8" shapeId="0" xr:uid="{E10D62AC-29D2-4F9A-940D-07E6489D366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2" authorId="9" shapeId="0" xr:uid="{52A4BD58-B231-4936-8D7F-CC787B2077F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3" authorId="10" shapeId="0" xr:uid="{A360BC29-A265-42A4-98EC-071255DE97B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6" authorId="11" shapeId="0" xr:uid="{62E9A835-D9F6-4179-81C2-C06D0FE1935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3" authorId="12" shapeId="0" xr:uid="{68E06645-5EAC-4CDB-999E-2F235F13277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4" authorId="13" shapeId="0" xr:uid="{87910D22-904B-49E2-A9E8-3147A6D17AC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7" authorId="14" shapeId="0" xr:uid="{8DCF435A-9F08-4F0B-A8AD-5D0C9FA72FC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C52" authorId="15" shapeId="0" xr:uid="{1D638034-ED35-474F-8E0D-D946EB00485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Aufbereitung inkludiert</t>
        </r>
      </text>
    </comment>
    <comment ref="A56" authorId="16" shapeId="0" xr:uid="{447D542D-BECB-406B-8CC3-115CE6C4638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57" authorId="17" shapeId="0" xr:uid="{F0D20E96-3781-4F92-81F0-3B78D577482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60" authorId="18" shapeId="0" xr:uid="{D81DB46D-03FA-4182-BC06-0A9572CD6D1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tc={CFBF2906-30D7-480E-BCC2-9C699E4B7989}</author>
    <author>tc={BC46B424-3BDF-4342-B12B-9991A14AB977}</author>
    <author>tc={0EB80F63-4C8B-4070-974F-EFCFE74D1763}</author>
    <author>tc={086A1598-11D7-45B2-8347-5AF231744B0E}</author>
    <author>tc={C4D642CB-1923-43B8-AA52-9AFBFFD79C93}</author>
    <author>tc={93290CE8-A969-4B28-AAFC-395801BDCAB8}</author>
    <author>tc={55CD71F8-2566-4B68-B10B-C11AAD2326A6}</author>
    <author>tc={BDBEB7BF-F300-479A-837C-F79BE6778847}</author>
    <author>tc={3A8642D9-6E2A-465F-AADF-1AF64F17C41F}</author>
    <author>tc={41BB2098-B7AE-4E8C-9805-6728A2F7CD64}</author>
    <author>tc={6328B609-9575-4FF7-B713-946ECE35B94D}</author>
    <author>tc={0086C9C1-3CE7-4F75-89F5-DB911880F339}</author>
    <author>tc={45870188-D191-4D2B-BEA2-2EF1A9927E4E}</author>
    <author>tc={5295CE67-6E90-4DD3-B1EE-0B2126D0B204}</author>
    <author>tc={A4797D9F-0173-4771-8269-FF6B55502BB6}</author>
    <author>tc={4AA70456-ED8F-4B51-B9A2-48F6B55802BD}</author>
    <author>tc={2CB902B1-6E08-4EDB-9D1A-63774C96F319}</author>
    <author>tc={2D9E15B7-4A1F-4948-86A0-CBBD9AA0055B}</author>
    <author>tc={88DD658D-9FC8-41F4-8C24-FE214DB13EF9}</author>
    <author>tc={70CB874E-80F6-4171-B361-7A4A9AFB829E}</author>
    <author>tc={9984CB92-E8D2-4DD5-9D77-C54F4CE1DB85}</author>
    <author>tc={8C6D1EF2-B8E6-4F8C-89EF-178F33444750}</author>
  </authors>
  <commentList>
    <comment ref="A3" authorId="0" shapeId="0" xr:uid="{CFBF2906-30D7-480E-BCC2-9C699E4B798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BC46B424-3BDF-4342-B12B-9991A14AB97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0EB80F63-4C8B-4070-974F-EFCFE74D176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086A1598-11D7-45B2-8347-5AF231744B0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C4D642CB-1923-43B8-AA52-9AFBFFD79C9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93290CE8-A969-4B28-AAFC-395801BDCAB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55CD71F8-2566-4B68-B10B-C11AAD2326A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BDBEB7BF-F300-479A-837C-F79BE677884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3A8642D9-6E2A-465F-AADF-1AF64F17C41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41BB2098-B7AE-4E8C-9805-6728A2F7CD6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6328B609-9575-4FF7-B713-946ECE35B94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0086C9C1-3CE7-4F75-89F5-DB911880F33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45870188-D191-4D2B-BEA2-2EF1A9927E4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5295CE67-6E90-4DD3-B1EE-0B2126D0B20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A4797D9F-0173-4771-8269-FF6B55502BB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4AA70456-ED8F-4B51-B9A2-48F6B55802B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2CB902B1-6E08-4EDB-9D1A-63774C96F31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2D9E15B7-4A1F-4948-86A0-CBBD9AA0055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88DD658D-9FC8-41F4-8C24-FE214DB13EF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70CB874E-80F6-4171-B361-7A4A9AFB829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9984CB92-E8D2-4DD5-9D77-C54F4CE1DB8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8C6D1EF2-B8E6-4F8C-89EF-178F3344475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tc={F78ED16A-7ABA-4428-95BB-96F2A3CAF93D}</author>
    <author>tc={CBB33D15-C4C7-4488-9DAA-F4D2AC7D5AD5}</author>
    <author>tc={8950A470-5309-4C87-8EC8-090461E278FB}</author>
    <author>tc={173530C0-A54E-4674-BEE8-9A97BF9B06BD}</author>
    <author>tc={1FA0595B-9187-4912-A484-774981CF405B}</author>
    <author>tc={3B30E7F6-7599-469F-91CD-553094E5FB62}</author>
    <author>tc={9F9C18CE-7CDC-4B1C-BD84-22A3B265C853}</author>
    <author>tc={4110940A-DF1F-4BB1-BA9E-2AD4B09C8063}</author>
    <author>tc={6A0CE817-AFDD-44BE-9812-2020326E791F}</author>
    <author>tc={39AEBD05-C029-4566-AB3F-2AA9FF64A6B9}</author>
    <author>tc={02F001F5-10E3-4300-93AC-50801A9B8536}</author>
    <author>tc={EC926BE6-5A95-43B6-912C-CC81AB6D7F85}</author>
    <author>tc={D93E5270-4743-4158-A516-2A1B5686BCAE}</author>
    <author>tc={D44F4E5D-B92F-46A3-9C25-217E5CA09655}</author>
    <author>tc={7B655C04-6600-4BC4-924D-D00D6443CCDA}</author>
    <author>tc={EDC1A68B-1C99-45BB-B149-B9DFC34161D9}</author>
    <author>tc={5972C0A1-DE47-4E47-968F-B434715FB061}</author>
    <author>tc={9395A5BE-2ACC-47EA-B146-A8755A345FB9}</author>
    <author>tc={6A23541D-D7E4-48CC-9A5A-28379839DD74}</author>
    <author>tc={482BB45F-70C3-4D7B-A3C7-B27F64A212BE}</author>
    <author>tc={4B289EF8-FF0C-4ADF-9753-AE300CAB0312}</author>
    <author>tc={BDC7EE52-4BBE-4C4E-B12F-7CC8837977E9}</author>
  </authors>
  <commentList>
    <comment ref="A3" authorId="0" shapeId="0" xr:uid="{F78ED16A-7ABA-4428-95BB-96F2A3CAF93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CBB33D15-C4C7-4488-9DAA-F4D2AC7D5AD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8950A470-5309-4C87-8EC8-090461E278F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173530C0-A54E-4674-BEE8-9A97BF9B06B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1FA0595B-9187-4912-A484-774981CF405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3B30E7F6-7599-469F-91CD-553094E5FB6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9F9C18CE-7CDC-4B1C-BD84-22A3B265C85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4110940A-DF1F-4BB1-BA9E-2AD4B09C806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6A0CE817-AFDD-44BE-9812-2020326E791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39AEBD05-C029-4566-AB3F-2AA9FF64A6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02F001F5-10E3-4300-93AC-50801A9B853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EC926BE6-5A95-43B6-912C-CC81AB6D7F8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D93E5270-4743-4158-A516-2A1B5686BCA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D44F4E5D-B92F-46A3-9C25-217E5CA0965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7B655C04-6600-4BC4-924D-D00D6443CCD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EDC1A68B-1C99-45BB-B149-B9DFC34161D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5972C0A1-DE47-4E47-968F-B434715FB06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9395A5BE-2ACC-47EA-B146-A8755A345F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6A23541D-D7E4-48CC-9A5A-28379839DD7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482BB45F-70C3-4D7B-A3C7-B27F64A212B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4B289EF8-FF0C-4ADF-9753-AE300CAB031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BDC7EE52-4BBE-4C4E-B12F-7CC8837977E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tc={1B20990A-B6B3-4C78-8B20-670688208072}</author>
    <author>tc={AF1C71DB-8AAC-4EDE-B62D-56C4ABE87076}</author>
    <author>tc={7403E266-58A5-48D5-93A2-F7CCA8495856}</author>
    <author>tc={7041CCF8-3AF9-4CCC-822C-A088DCCAC15C}</author>
    <author>tc={670B0021-6608-4F97-AC78-5ED2D20E9576}</author>
    <author>tc={6083CC49-6ECF-4772-B559-492510ECA707}</author>
    <author>tc={A55A535D-DA90-4460-9238-AE9527845A27}</author>
    <author>tc={46057B03-20BB-47C7-9E32-4DAAFAF17D43}</author>
    <author>tc={AEDA745C-DE62-47EC-BA0B-471FDAC74E90}</author>
    <author>tc={3C3EB803-2272-413B-AD65-70EF0B5905F0}</author>
    <author>tc={B29CB508-D386-4924-A6EB-7655C6875EA1}</author>
    <author>tc={BB286F44-7593-4A49-8BA8-2CFA07204A68}</author>
    <author>tc={B99362CF-A387-4D1C-9F0C-B5FF27E7FA9C}</author>
    <author>tc={C6FC6F8A-5CB0-4899-8BAE-914B4EB1B258}</author>
    <author>tc={4D83A3A4-7ABA-42A3-8807-A7809EFEEE97}</author>
    <author>tc={170361C4-0C75-4AE3-A84C-FF2B2D8C8BCB}</author>
    <author>tc={FD2E8D9E-A0FC-4EE4-9042-300E456A2E70}</author>
    <author>tc={EFD6CE97-E35F-42F5-913A-0D7F7A9B3F02}</author>
    <author>tc={700EFE42-B9EC-45DE-A86F-683CA24BCD52}</author>
    <author>tc={0A6099FC-BD3D-4DE1-A56F-EB882E59398B}</author>
    <author>tc={2E3F37FB-E5FB-41FA-92F4-E79F2C794253}</author>
    <author>tc={2B47FD01-7E1E-4DEF-ABA7-E34A31933D71}</author>
  </authors>
  <commentList>
    <comment ref="A3" authorId="0" shapeId="0" xr:uid="{1B20990A-B6B3-4C78-8B20-67068820807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AF1C71DB-8AAC-4EDE-B62D-56C4ABE8707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7403E266-58A5-48D5-93A2-F7CCA849585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7041CCF8-3AF9-4CCC-822C-A088DCCAC15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670B0021-6608-4F97-AC78-5ED2D20E957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6083CC49-6ECF-4772-B559-492510ECA70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A55A535D-DA90-4460-9238-AE9527845A2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46057B03-20BB-47C7-9E32-4DAAFAF17D4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AEDA745C-DE62-47EC-BA0B-471FDAC74E9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3C3EB803-2272-413B-AD65-70EF0B5905F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B29CB508-D386-4924-A6EB-7655C6875EA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BB286F44-7593-4A49-8BA8-2CFA07204A6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B99362CF-A387-4D1C-9F0C-B5FF27E7FA9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C6FC6F8A-5CB0-4899-8BAE-914B4EB1B25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4D83A3A4-7ABA-42A3-8807-A7809EFEEE9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170361C4-0C75-4AE3-A84C-FF2B2D8C8BC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FD2E8D9E-A0FC-4EE4-9042-300E456A2E7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EFD6CE97-E35F-42F5-913A-0D7F7A9B3F0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700EFE42-B9EC-45DE-A86F-683CA24BCD5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0A6099FC-BD3D-4DE1-A56F-EB882E59398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2E3F37FB-E5FB-41FA-92F4-E79F2C79425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2B47FD01-7E1E-4DEF-ABA7-E34A31933D7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tc={C01D1907-99FF-46FB-A80C-8A87A79E5B18}</author>
    <author>tc={BA8C3B2F-8FA5-41E6-88F7-D4C4FC0A457C}</author>
    <author>tc={73643C5B-B6D6-4AA6-B17B-A48A7B09C2A0}</author>
    <author>tc={57052285-06A5-46B8-AC1E-DB9B2064CFD4}</author>
    <author>tc={C0577A94-78CD-4A9F-98AB-6FDF4BC8E13E}</author>
    <author>tc={88C4884D-0C4A-4FE6-B9D0-F873F074E90C}</author>
    <author>tc={B691B174-738C-4F43-A60F-D9DFA340852A}</author>
    <author>tc={5C8E4BEA-37C2-4CCC-85D1-B9AEE172F94B}</author>
    <author>tc={838107CC-B6AC-43C1-BD80-3DB51C6539E1}</author>
    <author>tc={2B04D5A6-BE27-4A50-ACFF-4B3C619FB59D}</author>
    <author>tc={B52EA7ED-4C76-4CAF-9DE0-20F0DB96E932}</author>
    <author>tc={71B33E47-D8EA-4E7E-8EA7-A0A7EFD6B6E3}</author>
    <author>tc={795C5362-C703-4862-B878-0EEEE8BFF71A}</author>
    <author>tc={CDB149FB-7D49-4658-A831-FB3C3606ABFC}</author>
    <author>tc={14DA7012-C68C-4947-9237-F2799C4FD808}</author>
    <author>tc={DC8B391A-4A98-41B1-8166-E7353B59EAEF}</author>
    <author>tc={9306473E-C6DE-4434-931E-A60A7818B794}</author>
    <author>tc={8C7AA0CC-4E48-470C-940D-D2B78DFCBD91}</author>
    <author>tc={27807601-9F1F-4049-A41A-7B32EAB3CA73}</author>
    <author>tc={C1C1D341-1FFE-461C-82AB-1E7FF005BE35}</author>
    <author>tc={6FF0536C-AB97-407E-9E41-6BEA5EEF767F}</author>
    <author>tc={721CF3F2-79BB-4317-94DD-73FC205EA2B5}</author>
  </authors>
  <commentList>
    <comment ref="A3" authorId="0" shapeId="0" xr:uid="{C01D1907-99FF-46FB-A80C-8A87A79E5B1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BA8C3B2F-8FA5-41E6-88F7-D4C4FC0A457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73643C5B-B6D6-4AA6-B17B-A48A7B09C2A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57052285-06A5-46B8-AC1E-DB9B2064CFD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C0577A94-78CD-4A9F-98AB-6FDF4BC8E13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88C4884D-0C4A-4FE6-B9D0-F873F074E90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B691B174-738C-4F43-A60F-D9DFA340852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5C8E4BEA-37C2-4CCC-85D1-B9AEE172F94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838107CC-B6AC-43C1-BD80-3DB51C6539E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2B04D5A6-BE27-4A50-ACFF-4B3C619FB59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B52EA7ED-4C76-4CAF-9DE0-20F0DB96E93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71B33E47-D8EA-4E7E-8EA7-A0A7EFD6B6E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795C5362-C703-4862-B878-0EEEE8BFF71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CDB149FB-7D49-4658-A831-FB3C3606AB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14DA7012-C68C-4947-9237-F2799C4FD80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DC8B391A-4A98-41B1-8166-E7353B59EAE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9306473E-C6DE-4434-931E-A60A7818B79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7" shapeId="0" xr:uid="{8C7AA0CC-4E48-470C-940D-D2B78DFCBD9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8" shapeId="0" xr:uid="{27807601-9F1F-4049-A41A-7B32EAB3CA7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19" shapeId="0" xr:uid="{C1C1D341-1FFE-461C-82AB-1E7FF005BE3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0" shapeId="0" xr:uid="{6FF0536C-AB97-407E-9E41-6BEA5EEF767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1" shapeId="0" xr:uid="{721CF3F2-79BB-4317-94DD-73FC205EA2B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tc={1306AD81-03D0-4B73-80F7-A26399D2421D}</author>
    <author>tc={843581EE-35AD-4D19-88F6-57BC4B9ED90D}</author>
    <author>tc={9EFC3DA7-6F80-4804-902F-C1B947F7BD54}</author>
    <author>tc={52478C08-292A-4B74-9DE4-150273AD766D}</author>
    <author>tc={4EA5C81E-372B-4C44-9032-9D73C90411B2}</author>
    <author>tc={557F3795-FE2A-4E09-91A8-F34D44719ACF}</author>
    <author>tc={32A735BB-4044-44E0-90BE-17A4B60B7C9C}</author>
    <author>tc={BCC3450F-D559-44AB-A0C1-FBA9D912BB78}</author>
    <author>tc={C17C6F14-C6E2-4D10-9B44-9CB0E5A9680C}</author>
    <author>tc={6D7E9B26-1570-4C94-9A87-D7B4B05F2658}</author>
    <author>tc={DC1D2601-5FAD-4D24-8ACC-0695523D282D}</author>
    <author>tc={1772C03C-F912-4E78-8555-E50F433EA336}</author>
    <author>tc={93EFF083-FE99-46E8-9C46-3FFB39C90D94}</author>
    <author>tc={10509F8F-BFE7-49E5-9694-033E00A3F5CF}</author>
    <author>tc={C975BC6E-C4F8-4E39-BB8C-FE1A2BD424FE}</author>
    <author>tc={80A885A4-B6BC-4E79-835F-20589630A38A}</author>
    <author>tc={2373D68E-92A9-45DE-A3F9-DD015B7CDCCA}</author>
    <author>tc={FBAAC88E-B53D-43D1-8A51-E1B08FA8774A}</author>
    <author>tc={DA40680B-11DA-4B60-BFDF-15EED50B26F2}</author>
    <author>tc={245ADDD3-FD25-4B5E-B947-307533C27F85}</author>
    <author>tc={ED698BDE-C673-493D-82ED-D522E39DD830}</author>
    <author>tc={6FB5CCF0-2C62-4181-AE51-E8F3807F7DEA}</author>
    <author>tc={0D277FAE-DCA7-438D-A614-EF1DDDF5336C}</author>
  </authors>
  <commentList>
    <comment ref="A3" authorId="0" shapeId="0" xr:uid="{1306AD81-03D0-4B73-80F7-A26399D2421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843581EE-35AD-4D19-88F6-57BC4B9ED90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9EFC3DA7-6F80-4804-902F-C1B947F7BD5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52478C08-292A-4B74-9DE4-150273AD766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4EA5C81E-372B-4C44-9032-9D73C90411B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557F3795-FE2A-4E09-91A8-F34D44719AC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32A735BB-4044-44E0-90BE-17A4B60B7C9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BCC3450F-D559-44AB-A0C1-FBA9D912BB7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C17C6F14-C6E2-4D10-9B44-9CB0E5A9680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6D7E9B26-1570-4C94-9A87-D7B4B05F265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DC1D2601-5FAD-4D24-8ACC-0695523D28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1772C03C-F912-4E78-8555-E50F433EA33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93EFF083-FE99-46E8-9C46-3FFB39C90D9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10509F8F-BFE7-49E5-9694-033E00A3F5C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C975BC6E-C4F8-4E39-BB8C-FE1A2BD424F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80A885A4-B6BC-4E79-835F-20589630A3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2373D68E-92A9-45DE-A3F9-DD015B7CDCC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44" authorId="17" shapeId="0" xr:uid="{FBAAC88E-B53D-43D1-8A51-E1B08FA8774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im Untertagebergbau (bergfrei), 2 Tagebau (grundeigen)</t>
        </r>
      </text>
    </comment>
    <comment ref="A50" authorId="18" shapeId="0" xr:uid="{DA40680B-11DA-4B60-BFDF-15EED50B26F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19" shapeId="0" xr:uid="{245ADDD3-FD25-4B5E-B947-307533C27F8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20" shapeId="0" xr:uid="{ED698BDE-C673-493D-82ED-D522E39DD83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1" shapeId="0" xr:uid="{6FB5CCF0-2C62-4181-AE51-E8F3807F7DE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2" shapeId="0" xr:uid="{0D277FAE-DCA7-438D-A614-EF1DDDF5336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tc={1B06FDA7-36D3-4EB8-A92A-01B9D41E28D1}</author>
    <author>tc={326C8EE3-D92D-4D6D-80B7-3BC4D0724916}</author>
    <author>tc={C5BF1B1A-F2C7-493C-9A4E-64A5DA714EDB}</author>
    <author>tc={1CAEB247-B2A2-41FD-A75D-E561ADD625A8}</author>
    <author>tc={47352844-BD79-43B7-A4BD-D6D51F7CE42D}</author>
    <author>tc={0D67CED0-1B6D-4335-A41D-55B98DA4701D}</author>
    <author>tc={1938E919-4BAB-4691-94E2-E8C1AF38DEC2}</author>
    <author>tc={70B5A532-EBE3-4D10-B799-753DF0B2DE55}</author>
    <author>tc={2E5B1396-BF22-408A-8A48-A40F12192A37}</author>
    <author>tc={864D79C2-0926-4662-A0A2-E4DF5D58AB1F}</author>
    <author>tc={AA0DEE33-CAB5-4854-A283-806946F4A7C0}</author>
    <author>tc={02B9ED61-A898-4D60-B9B1-FB7D04A73B00}</author>
    <author>tc={EE94C4D9-8956-4E30-AD20-C25B08C0814A}</author>
    <author>tc={B1F480AC-4082-4891-BEB6-330F1B1738BC}</author>
    <author>tc={EBDB80CE-AF2F-449F-BEA1-28DF9D0CF3EF}</author>
    <author>tc={C7070FB5-6429-4F9F-970E-266CB8889B57}</author>
    <author>tc={B0660F88-4169-4497-B2E3-A791886611E6}</author>
    <author>tc={DD2C6400-4A0B-42EA-B986-45BAF2F0EB45}</author>
  </authors>
  <commentList>
    <comment ref="A3" authorId="0" shapeId="0" xr:uid="{1B06FDA7-36D3-4EB8-A92A-01B9D41E28D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326C8EE3-D92D-4D6D-80B7-3BC4D072491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C5BF1B1A-F2C7-493C-9A4E-64A5DA714ED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1CAEB247-B2A2-41FD-A75D-E561ADD625A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47352844-BD79-43B7-A4BD-D6D51F7CE4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0D67CED0-1B6D-4335-A41D-55B98DA4701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1938E919-4BAB-4691-94E2-E8C1AF38DEC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70B5A532-EBE3-4D10-B799-753DF0B2DE5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2E5B1396-BF22-408A-8A48-A40F12192A3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864D79C2-0926-4662-A0A2-E4DF5D58AB1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AA0DEE33-CAB5-4854-A283-806946F4A7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02B9ED61-A898-4D60-B9B1-FB7D04A73B0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2" shapeId="0" xr:uid="{EE94C4D9-8956-4E30-AD20-C25B08C0814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3" shapeId="0" xr:uid="{B1F480AC-4082-4891-BEB6-330F1B1738B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4" shapeId="0" xr:uid="{EBDB80CE-AF2F-449F-BEA1-28DF9D0CF3E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C7070FB5-6429-4F9F-970E-266CB8889B5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B0660F88-4169-4497-B2E3-A791886611E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44" authorId="17" shapeId="0" xr:uid="{DD2C6400-4A0B-42EA-B986-45BAF2F0EB4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im Bohrlochbergbau (bundeseigen), 1 im Tagebau (grundeigen)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tc={A5CBA5B6-EB59-4BE6-91F3-83740E7244BA}</author>
    <author>tc={32AB6702-6EC7-430D-8EDB-DAB976DC88B1}</author>
    <author>tc={408DD030-C1E3-4E8D-8E52-3C10A80A9133}</author>
    <author>tc={0FA08889-B3BC-46AF-B72E-A1E653D9A405}</author>
    <author>tc={00C971B2-7314-4446-B90C-4E35DE80D03C}</author>
    <author>tc={2CE5AAA4-C169-499C-90B2-D17EEA837BF7}</author>
    <author>tc={4265705D-1543-4978-A9EB-15508F56663E}</author>
    <author>tc={AF2D892E-BA7B-4A6C-A41F-E2AA5E275DD1}</author>
    <author>tc={11ECEEFE-C0A4-4A9B-85A9-940DC7A62D6F}</author>
    <author>tc={B7B9A2F4-10D3-45E8-B20C-16FB373A70EC}</author>
    <author>tc={105EC9FD-FC88-4BED-9960-90D55B27244E}</author>
    <author>tc={57685C57-A88E-4CC0-AC1F-12FB5E4464EC}</author>
    <author>tc={90BA4217-664C-438E-B877-6984FE198640}</author>
    <author>tc={B5D568B7-60EB-45BE-B890-E7A2F626D6B8}</author>
    <author>tc={AD440565-4225-40CC-8CC1-FAA99C3F2646}</author>
    <author>tc={DD9427D5-E7B2-49BC-B55C-97938CD99EA6}</author>
    <author>tc={C83F69D1-F267-41A6-BFA8-B33B5673865A}</author>
    <author>tc={55063F97-35CC-449C-9325-ABD9FEF868D8}</author>
  </authors>
  <commentList>
    <comment ref="A3" authorId="0" shapeId="0" xr:uid="{A5CBA5B6-EB59-4BE6-91F3-83740E7244B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32AB6702-6EC7-430D-8EDB-DAB976DC88B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408DD030-C1E3-4E8D-8E52-3C10A80A913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0FA08889-B3BC-46AF-B72E-A1E653D9A40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00C971B2-7314-4446-B90C-4E35DE80D03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2CE5AAA4-C169-499C-90B2-D17EEA837BF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4265705D-1543-4978-A9EB-15508F56663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AF2D892E-BA7B-4A6C-A41F-E2AA5E275DD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11ECEEFE-C0A4-4A9B-85A9-940DC7A62D6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B7B9A2F4-10D3-45E8-B20C-16FB373A70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105EC9FD-FC88-4BED-9960-90D55B27244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57685C57-A88E-4CC0-AC1F-12FB5E4464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12" shapeId="0" xr:uid="{90BA4217-664C-438E-B877-6984FE19864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25" authorId="13" shapeId="0" xr:uid="{B5D568B7-60EB-45BE-B890-E7A2F626D6B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30" authorId="14" shapeId="0" xr:uid="{AD440565-4225-40CC-8CC1-FAA99C3F264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DD9427D5-E7B2-49BC-B55C-97938CD99EA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C83F69D1-F267-41A6-BFA8-B33B5673865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45" authorId="17" shapeId="0" xr:uid="{55063F97-35CC-449C-9325-ABD9FEF868D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im Untertagebergbau (bergfrei), 1 im Tagebau (grundeigen)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tc={57580534-00CF-4081-958A-3C1A9B60F98F}</author>
    <author>tc={4B3B1C4B-180D-4E7C-928B-05EF628E83D5}</author>
    <author>tc={4CA94FFD-561B-495F-A105-161007A25291}</author>
    <author>tc={CC595E06-92B1-422D-8EF2-E2DD51689857}</author>
    <author>tc={9F16C94F-01A8-4849-B373-08EA48CF866F}</author>
    <author>tc={5F844B83-78F2-4A1A-A0BC-4D78A8ADE141}</author>
    <author>tc={59698817-D2D8-425D-91D1-23CAA46356CB}</author>
    <author>tc={48CE5DA0-743B-4A66-B0C2-5625C681F30F}</author>
    <author>tc={F7D4D71B-74D3-49CD-915B-D68E8B6DD53E}</author>
    <author>tc={AE09113D-9669-432D-B74D-569656181D8B}</author>
    <author>tc={3DEF00D7-EED7-468C-8617-7D9F2F5CAABE}</author>
    <author>tc={25BFE157-DEF1-49A7-A2A6-D1AB0FE29ED8}</author>
    <author>tc={6DB39377-548E-4A19-B999-C2498D6AA0E2}</author>
    <author>tc={2CDE1218-3F6B-4C9F-AE9E-65D5DDEEFA24}</author>
    <author>tc={1DD73AD0-661E-4275-AA3F-6BDCCE12B25B}</author>
    <author>tc={2E43C8F1-D24C-4EFC-9451-BBA476C12950}</author>
    <author>tc={28B0F88E-0608-4950-8BED-ABECE7673F1D}</author>
    <author>tc={21A7BA67-891F-481A-985E-760A90A58CC7}</author>
  </authors>
  <commentList>
    <comment ref="A3" authorId="0" shapeId="0" xr:uid="{57580534-00CF-4081-958A-3C1A9B60F98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4B3B1C4B-180D-4E7C-928B-05EF628E83D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4CA94FFD-561B-495F-A105-161007A2529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CC595E06-92B1-422D-8EF2-E2DD5168985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9F16C94F-01A8-4849-B373-08EA48CF866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5F844B83-78F2-4A1A-A0BC-4D78A8ADE14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59698817-D2D8-425D-91D1-23CAA46356C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48CE5DA0-743B-4A66-B0C2-5625C681F30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F7D4D71B-74D3-49CD-915B-D68E8B6DD53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AE09113D-9669-432D-B74D-569656181D8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3DEF00D7-EED7-468C-8617-7D9F2F5CAAB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25BFE157-DEF1-49A7-A2A6-D1AB0FE29ED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12" shapeId="0" xr:uid="{6DB39377-548E-4A19-B999-C2498D6AA0E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25" authorId="13" shapeId="0" xr:uid="{2CDE1218-3F6B-4C9F-AE9E-65D5DDEEFA2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30" authorId="14" shapeId="0" xr:uid="{1DD73AD0-661E-4275-AA3F-6BDCCE12B25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2E43C8F1-D24C-4EFC-9451-BBA476C1295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28B0F88E-0608-4950-8BED-ABECE7673F1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45" authorId="17" shapeId="0" xr:uid="{21A7BA67-891F-481A-985E-760A90A58CC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bei Benützung von Grubenbauen eines stillgelegten Bergwerk zu anderen Zwecken als dem Gewinnen mineralischer Rohstoffe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tc={53D4533D-CC0E-4A57-82EE-23A87361CE46}</author>
    <author>tc={5136CA8A-8D2B-49A0-8538-3D08EC425583}</author>
    <author>tc={2BE1046B-71AE-4C2E-B5C2-FE6463B98591}</author>
    <author>tc={6C203EA7-D4B1-4EA8-90C0-A9483F9E6F85}</author>
    <author>tc={6F84747E-6469-49DC-8972-F1DB1F8CB978}</author>
    <author>tc={C21198AA-F41B-47ED-A378-3619443FE0C9}</author>
    <author>tc={2F4BA960-7944-4389-A7B0-FB514D0AB08C}</author>
    <author>tc={23ABDEC5-2BB0-4EA2-993D-8206304F3C21}</author>
    <author>tc={DFB3CDFF-936A-4034-BC28-A8A96BCCECE6}</author>
    <author>tc={3B88F40B-D1EF-4653-8C0E-0A56958E036D}</author>
    <author>tc={7B5CABD0-8EC3-4517-B115-B530A31F9FEC}</author>
    <author>tc={5C2AA533-D6BC-4F2C-A0EF-BD9BF65218E4}</author>
    <author>tc={A2CDB958-E53A-4546-8D30-948505A76DE8}</author>
    <author>tc={75F63AF8-49F6-45E6-A30C-5F60B82D0A4E}</author>
    <author>tc={AAD011DF-F5D0-40E1-8511-E48CBDE4FF9D}</author>
    <author>tc={35E45F14-5B17-40EC-B387-EC75EE092477}</author>
    <author>tc={CD1A0BCE-7B39-4375-A06C-926AC0AA23FE}</author>
    <author>tc={13DCA21D-DE72-40AE-A8BE-D793BE6AD82C}</author>
  </authors>
  <commentList>
    <comment ref="A3" authorId="0" shapeId="0" xr:uid="{53D4533D-CC0E-4A57-82EE-23A87361CE4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5136CA8A-8D2B-49A0-8538-3D08EC42558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2BE1046B-71AE-4C2E-B5C2-FE6463B9859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6C203EA7-D4B1-4EA8-90C0-A9483F9E6F8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6F84747E-6469-49DC-8972-F1DB1F8CB97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C21198AA-F41B-47ED-A378-3619443FE0C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2F4BA960-7944-4389-A7B0-FB514D0AB08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23ABDEC5-2BB0-4EA2-993D-8206304F3C2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DFB3CDFF-936A-4034-BC28-A8A96BCCECE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9" shapeId="0" xr:uid="{3B88F40B-D1EF-4653-8C0E-0A56958E036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0" shapeId="0" xr:uid="{7B5CABD0-8EC3-4517-B115-B530A31F9F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1" shapeId="0" xr:uid="{5C2AA533-D6BC-4F2C-A0EF-BD9BF65218E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12" shapeId="0" xr:uid="{A2CDB958-E53A-4546-8D30-948505A76DE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25" authorId="13" shapeId="0" xr:uid="{75F63AF8-49F6-45E6-A30C-5F60B82D0A4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30" authorId="14" shapeId="0" xr:uid="{AAD011DF-F5D0-40E1-8511-E48CBDE4FF9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5" shapeId="0" xr:uid="{35E45F14-5B17-40EC-B387-EC75EE09247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6" shapeId="0" xr:uid="{CD1A0BCE-7B39-4375-A06C-926AC0AA23F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L45" authorId="17" shapeId="0" xr:uid="{13DCA21D-DE72-40AE-A8BE-D793BE6AD82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in Untertagebetrieb (bergfrei)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tc={8B776217-9683-42A6-8F11-607FA39FE655}</author>
    <author>tc={E26B212C-4953-40CE-B36A-89E76C31C7D6}</author>
    <author>tc={4E06D3CE-5085-4EE0-BBBA-8D46B8268BA8}</author>
    <author>tc={5DBE0599-FE0E-487B-8D04-A79A42545843}</author>
    <author>tc={C66A021C-DB5B-48D7-A504-BBBE03B913AE}</author>
    <author>tc={56E250CA-7614-480B-A041-9ED7D5F14387}</author>
  </authors>
  <commentList>
    <comment ref="J3" authorId="0" shapeId="0" xr:uid="{8B776217-9683-42A6-8F11-607FA39FE65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4" authorId="1" shapeId="0" xr:uid="{E26B212C-4953-40CE-B36A-89E76C31C7D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2" shapeId="0" xr:uid="{4E06D3CE-5085-4EE0-BBBA-8D46B8268BA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J7" authorId="3" shapeId="0" xr:uid="{5DBE0599-FE0E-487B-8D04-A79A4254584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L28" authorId="4" shapeId="0" xr:uid="{C66A021C-DB5B-48D7-A504-BBBE03B913A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L48" authorId="5" shapeId="0" xr:uid="{56E250CA-7614-480B-A041-9ED7D5F1438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1 in Untertagebetrieb (bergfrei)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tc={D818DEF3-1DF6-47CF-8685-B2188EC44552}</author>
    <author>tc={1833166E-22DF-4E68-A59C-EDFA1374943C}</author>
    <author>tc={1C9A1BAC-C0F2-4277-8346-E2D8E338199B}</author>
    <author>tc={4EE0EE82-C3E0-418A-9482-6FEAE66C5645}</author>
    <author>tc={E81D8D26-223D-402C-9473-A74AE8B424CB}</author>
  </authors>
  <commentList>
    <comment ref="A11" authorId="0" shapeId="0" xr:uid="{D818DEF3-1DF6-47CF-8685-B2188EC4455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22" authorId="1" shapeId="0" xr:uid="{1833166E-22DF-4E68-A59C-EDFA1374943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33" authorId="2" shapeId="0" xr:uid="{1C9A1BAC-C0F2-4277-8346-E2D8E338199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44" authorId="3" shapeId="0" xr:uid="{4EE0EE82-C3E0-418A-9482-6FEAE66C564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58" authorId="4" shapeId="0" xr:uid="{E81D8D26-223D-402C-9473-A74AE8B424C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tc={F09563F6-998F-41F1-B53C-B6D5BC8FBCB9}</author>
    <author>tc={9283A17D-A932-46F2-B1E3-3D077EB9BB06}</author>
    <author>tc={5B13F2CA-1A5F-4836-9362-925669C0FDF4}</author>
    <author>tc={991E2C87-637C-46BA-8357-8F67E6AC0648}</author>
    <author>tc={53BC6C40-31D7-4166-87CE-4E55FED010C5}</author>
    <author>tc={7D97D135-E1D3-4F29-AEFF-F5359A731C91}</author>
    <author>tc={210E8E29-B554-4789-BBF1-59306C123E37}</author>
    <author>tc={3FB77453-07F4-429A-97AF-F771560FDB44}</author>
    <author>tc={BF935CCA-AC97-4515-8594-899FB73D70E2}</author>
    <author>tc={3F0CEF23-E8CF-4513-9A23-788F8D825A68}</author>
    <author>tc={7FE1D820-C2AC-4224-80EC-0E7B93E32771}</author>
    <author>tc={29717681-B258-4863-825E-E86D41038DFC}</author>
    <author>tc={6D16EE03-19C9-486B-90BB-5EB6F21DBD2C}</author>
    <author>tc={B96A3D47-51F2-4FC6-8845-D3FBAE8B4488}</author>
    <author>tc={CE69F54E-D813-428B-96D1-97FB6B3C092A}</author>
    <author>tc={75205C6C-1B01-42DF-837B-C4FED9B67805}</author>
    <author>tc={2831B664-AAC8-48A6-8AEC-F6FB62BDC816}</author>
    <author>tc={689DA63D-F9B0-4654-B840-C8888D25D8FA}</author>
    <author>tc={70B4778D-EC61-45CF-8E8C-26478B0440D6}</author>
    <author>tc={C591DFF4-1CAE-42B3-8357-36F157AFE4CE}</author>
  </authors>
  <commentList>
    <comment ref="A3" authorId="0" shapeId="0" xr:uid="{F09563F6-998F-41F1-B53C-B6D5BC8FBC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9283A17D-A932-46F2-B1E3-3D077EB9BB0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7" authorId="2" shapeId="0" xr:uid="{5B13F2CA-1A5F-4836-9362-925669C0FDF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991E2C87-637C-46BA-8357-8F67E6AC064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53BC6C40-31D7-4166-87CE-4E55FED010C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7D97D135-E1D3-4F29-AEFF-F5359A731C9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6" shapeId="0" xr:uid="{210E8E29-B554-4789-BBF1-59306C123E3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7" shapeId="0" xr:uid="{3FB77453-07F4-429A-97AF-F771560FDB4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8" shapeId="0" xr:uid="{BF935CCA-AC97-4515-8594-899FB73D70E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9" shapeId="0" xr:uid="{3F0CEF23-E8CF-4513-9A23-788F8D825A6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0" shapeId="0" xr:uid="{7FE1D820-C2AC-4224-80EC-0E7B93E3277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1" shapeId="0" xr:uid="{29717681-B258-4863-825E-E86D41038D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1" authorId="12" shapeId="0" xr:uid="{6D16EE03-19C9-486B-90BB-5EB6F21DBD2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2" authorId="13" shapeId="0" xr:uid="{B96A3D47-51F2-4FC6-8845-D3FBAE8B44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5" authorId="14" shapeId="0" xr:uid="{CE69F54E-D813-428B-96D1-97FB6B3C092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61" authorId="15" shapeId="0" xr:uid="{75205C6C-1B01-42DF-837B-C4FED9B6780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1" authorId="16" shapeId="0" xr:uid="{2831B664-AAC8-48A6-8AEC-F6FB62BDC81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1" authorId="17" shapeId="0" xr:uid="{689DA63D-F9B0-4654-B840-C8888D25D8F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1" authorId="18" shapeId="0" xr:uid="{70B4778D-EC61-45CF-8E8C-26478B0440D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105" authorId="19" shapeId="0" xr:uid="{C591DFF4-1CAE-42B3-8357-36F157AFE4C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tc={4E0B75DD-7897-490F-9209-566C8965CA1A}</author>
    <author>tc={D797FEA9-9EF4-4CEA-AF37-297C011B2D4F}</author>
    <author>tc={2CA4A5CA-C74A-4DF7-A632-3930152BCBD7}</author>
    <author>tc={FF9729AA-FC35-4C0D-9AB2-C6F96CFBD3C2}</author>
    <author>tc={4DE04E37-AB0D-4E97-B084-209C86665F0E}</author>
    <author>tc={A917C69D-97B7-4DDF-AC7E-91D03E3B66AD}</author>
    <author>tc={9412F254-3283-45C7-AF09-B7351DFE690D}</author>
    <author>tc={BEDFC33F-D5B0-4CC5-B0DF-5B5F0B79F012}</author>
    <author>tc={AD69CBCE-08D4-47E5-BA2F-E0DBADDE7888}</author>
    <author>tc={1768D5B5-79B4-44C4-BED3-0FF181BACA2F}</author>
    <author>tc={AABE597A-8610-4ABA-AE1D-C391A7E11E81}</author>
    <author>tc={8629C3B0-7AEE-478D-8E3E-F759674BB699}</author>
    <author>tc={8574274B-E240-455D-BF30-8C174F9D7EC7}</author>
    <author>tc={C116945D-603B-4C9F-89CD-2AEC7D23568A}</author>
    <author>tc={C312ACA7-A343-432A-BCF1-BBE31469C485}</author>
    <author>tc={E1967148-C9EB-45CF-AB37-4C9E078C8E92}</author>
    <author>tc={32DF456A-AE1E-4067-9753-BC5CC0216E35}</author>
    <author>tc={D62E3A4F-E030-4B8E-A9F3-2AD5F4596120}</author>
    <author>tc={E5754B79-73C0-436C-85F8-A3EE4064786A}</author>
    <author>tc={9736B989-6AAB-4E1D-9D70-65F0EBC2B3DF}</author>
  </authors>
  <commentList>
    <comment ref="A3" authorId="0" shapeId="0" xr:uid="{4E0B75DD-7897-490F-9209-566C8965CA1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D797FEA9-9EF4-4CEA-AF37-297C011B2D4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7" authorId="2" shapeId="0" xr:uid="{2CA4A5CA-C74A-4DF7-A632-3930152BCBD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FF9729AA-FC35-4C0D-9AB2-C6F96CFBD3C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4DE04E37-AB0D-4E97-B084-209C86665F0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A917C69D-97B7-4DDF-AC7E-91D03E3B66A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6" shapeId="0" xr:uid="{9412F254-3283-45C7-AF09-B7351DFE690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7" shapeId="0" xr:uid="{BEDFC33F-D5B0-4CC5-B0DF-5B5F0B79F01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8" shapeId="0" xr:uid="{AD69CBCE-08D4-47E5-BA2F-E0DBADDE788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9" shapeId="0" xr:uid="{1768D5B5-79B4-44C4-BED3-0FF181BACA2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0" shapeId="0" xr:uid="{AABE597A-8610-4ABA-AE1D-C391A7E11E8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1" shapeId="0" xr:uid="{8629C3B0-7AEE-478D-8E3E-F759674BB69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1" authorId="12" shapeId="0" xr:uid="{8574274B-E240-455D-BF30-8C174F9D7EC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2" authorId="13" shapeId="0" xr:uid="{C116945D-603B-4C9F-89CD-2AEC7D2356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5" authorId="14" shapeId="0" xr:uid="{C312ACA7-A343-432A-BCF1-BBE31469C48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61" authorId="15" shapeId="0" xr:uid="{E1967148-C9EB-45CF-AB37-4C9E078C8E9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1" authorId="16" shapeId="0" xr:uid="{32DF456A-AE1E-4067-9753-BC5CC0216E3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1" authorId="17" shapeId="0" xr:uid="{D62E3A4F-E030-4B8E-A9F3-2AD5F459612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1" authorId="18" shapeId="0" xr:uid="{E5754B79-73C0-436C-85F8-A3EE4064786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105" authorId="19" shapeId="0" xr:uid="{9736B989-6AAB-4E1D-9D70-65F0EBC2B3D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tc={A0DDA276-6FC4-41E8-B2E5-D3562E833709}</author>
    <author>tc={F3A1D052-E21E-4264-BCBF-D71F36BC438F}</author>
    <author>tc={B27CD042-159A-4FAC-BFB1-62E2ED1214C0}</author>
    <author>tc={7DD33CDB-B5BC-4404-9A01-B84B7F199ADD}</author>
    <author>tc={E85D6BBE-353F-4444-ACD7-9B4AF250EAFA}</author>
    <author>tc={B012F6D0-EE6E-4584-9972-28992EA240B4}</author>
    <author>tc={43FE841B-3B54-4FF5-B193-296A0A9E47F8}</author>
    <author>tc={57834F90-A406-4737-81AE-B95C27AF7925}</author>
    <author>tc={9542E476-CD48-4CAE-A418-AFE088AB9F62}</author>
    <author>tc={C0DEF09C-50BB-406E-9333-7BEAD4E00230}</author>
    <author>tc={6808768D-FC57-4E98-9FFF-7B3E35885B2F}</author>
    <author>tc={E2ECAAF8-0D15-4C19-96F1-2C0822B99123}</author>
    <author>tc={91CC4319-EBE2-438F-A2A6-92E0B0F3A39A}</author>
    <author>tc={007BA7B6-3DF6-4FB5-A480-7DD01B3AF124}</author>
    <author>tc={2AD890F5-2BCA-4F4D-A361-C0BFE609D7C2}</author>
    <author>tc={91682B2F-C22B-4205-BEFD-F4BDD906EAAC}</author>
    <author>tc={A9A39043-C64F-4110-A054-907E5A9742BE}</author>
    <author>tc={25BB13D9-4F3C-4127-8FDB-618E99B4676D}</author>
    <author>tc={1C999250-9DF9-4BC0-8215-8F3FAA2E8EAC}</author>
    <author>tc={6101D7B8-FCB8-4C36-AB30-91F5A9701CF1}</author>
  </authors>
  <commentList>
    <comment ref="A3" authorId="0" shapeId="0" xr:uid="{A0DDA276-6FC4-41E8-B2E5-D3562E83370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F3A1D052-E21E-4264-BCBF-D71F36BC438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7" authorId="2" shapeId="0" xr:uid="{B27CD042-159A-4FAC-BFB1-62E2ED1214C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7DD33CDB-B5BC-4404-9A01-B84B7F199AD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E85D6BBE-353F-4444-ACD7-9B4AF250EAF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B012F6D0-EE6E-4584-9972-28992EA240B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6" shapeId="0" xr:uid="{43FE841B-3B54-4FF5-B193-296A0A9E47F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7" shapeId="0" xr:uid="{57834F90-A406-4737-81AE-B95C27AF792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8" shapeId="0" xr:uid="{9542E476-CD48-4CAE-A418-AFE088AB9F6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9" shapeId="0" xr:uid="{C0DEF09C-50BB-406E-9333-7BEAD4E0023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0" shapeId="0" xr:uid="{6808768D-FC57-4E98-9FFF-7B3E35885B2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1" shapeId="0" xr:uid="{E2ECAAF8-0D15-4C19-96F1-2C0822B9912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1" authorId="12" shapeId="0" xr:uid="{91CC4319-EBE2-438F-A2A6-92E0B0F3A39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2" authorId="13" shapeId="0" xr:uid="{007BA7B6-3DF6-4FB5-A480-7DD01B3AF12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5" authorId="14" shapeId="0" xr:uid="{2AD890F5-2BCA-4F4D-A361-C0BFE609D7C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61" authorId="15" shapeId="0" xr:uid="{91682B2F-C22B-4205-BEFD-F4BDD906EAA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1" authorId="16" shapeId="0" xr:uid="{A9A39043-C64F-4110-A054-907E5A9742B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1" authorId="17" shapeId="0" xr:uid="{25BB13D9-4F3C-4127-8FDB-618E99B4676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1" authorId="18" shapeId="0" xr:uid="{1C999250-9DF9-4BC0-8215-8F3FAA2E8EA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105" authorId="19" shapeId="0" xr:uid="{6101D7B8-FCB8-4C36-AB30-91F5A9701CF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tc={643EBDE3-F525-4279-8ED4-93BF4F0AA559}</author>
    <author>tc={C69C4794-00A0-45A1-BC2F-B81500E58140}</author>
    <author>tc={0037FCA7-3384-49EF-B59D-6A9BA5995DD1}</author>
    <author>tc={8D5CFAFE-831A-4914-81C3-DAACE8D970E7}</author>
    <author>tc={2F76ADF3-F53D-4AF0-A2E0-4CEA21A00BA9}</author>
    <author>tc={CC63C09A-ED11-47DE-9DD1-D229AA92060C}</author>
    <author>tc={0EB22247-2F6E-4DD5-BC6A-610149D9C3C9}</author>
    <author>tc={4BA5C01E-A911-49B8-A8FB-B27EBB9BCB4A}</author>
    <author>tc={13E0057D-3A7A-4454-9B92-34F7694CF199}</author>
    <author>tc={A8057264-B8C4-4916-AD22-FB969DC3155A}</author>
    <author>tc={366A25CD-C93E-4FE7-A4A6-A1F653C70C61}</author>
    <author>tc={63F0EE35-6944-4C26-82A6-A32824465BA0}</author>
    <author>tc={C9FF7F9A-D2F3-4FD5-86F8-5595D394DB20}</author>
    <author>tc={2378B8EF-FBF4-4D28-9E6A-C4D094EA2A2D}</author>
    <author>tc={67D9550F-7AEB-4008-8D71-E449DBF8212F}</author>
    <author>tc={752BCBD8-F531-42FB-BB98-04425B8EDF10}</author>
    <author>tc={CF3FA108-3ABC-4A74-99CD-BEEA694B0A2D}</author>
    <author>tc={45B0B61B-CC3A-44EC-A08F-95D0D3989014}</author>
    <author>tc={0C52DB8C-1B95-4D49-A512-C3E3724581F5}</author>
    <author>tc={ADA9560C-E4FC-43B4-A414-AB2E18DCD7AE}</author>
  </authors>
  <commentList>
    <comment ref="A3" authorId="0" shapeId="0" xr:uid="{643EBDE3-F525-4279-8ED4-93BF4F0AA55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C69C4794-00A0-45A1-BC2F-B81500E5814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7" authorId="2" shapeId="0" xr:uid="{0037FCA7-3384-49EF-B59D-6A9BA5995DD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8D5CFAFE-831A-4914-81C3-DAACE8D970E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2F76ADF3-F53D-4AF0-A2E0-4CEA21A00BA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CC63C09A-ED11-47DE-9DD1-D229AA92060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6" shapeId="0" xr:uid="{0EB22247-2F6E-4DD5-BC6A-610149D9C3C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7" shapeId="0" xr:uid="{4BA5C01E-A911-49B8-A8FB-B27EBB9BCB4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8" shapeId="0" xr:uid="{13E0057D-3A7A-4454-9B92-34F7694CF19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9" shapeId="0" xr:uid="{A8057264-B8C4-4916-AD22-FB969DC3155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0" shapeId="0" xr:uid="{366A25CD-C93E-4FE7-A4A6-A1F653C70C6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1" shapeId="0" xr:uid="{63F0EE35-6944-4C26-82A6-A32824465BA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1" authorId="12" shapeId="0" xr:uid="{C9FF7F9A-D2F3-4FD5-86F8-5595D394DB2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2" authorId="13" shapeId="0" xr:uid="{2378B8EF-FBF4-4D28-9E6A-C4D094EA2A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5" authorId="14" shapeId="0" xr:uid="{67D9550F-7AEB-4008-8D71-E449DBF8212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61" authorId="15" shapeId="0" xr:uid="{752BCBD8-F531-42FB-BB98-04425B8EDF1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1" authorId="16" shapeId="0" xr:uid="{CF3FA108-3ABC-4A74-99CD-BEEA694B0A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1" authorId="17" shapeId="0" xr:uid="{45B0B61B-CC3A-44EC-A08F-95D0D398901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1" authorId="18" shapeId="0" xr:uid="{0C52DB8C-1B95-4D49-A512-C3E3724581F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105" authorId="19" shapeId="0" xr:uid="{ADA9560C-E4FC-43B4-A414-AB2E18DCD7A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tc={413F07AC-F579-4660-971F-356614A34698}</author>
    <author>tc={B88CA489-40BB-404A-98EA-8678B123C587}</author>
    <author>tc={F701A18A-4E84-44D3-B006-1ABE581C422D}</author>
    <author>tc={3DE7CBA5-3FAE-4984-A445-721BFF000EF4}</author>
    <author>tc={71EC9E30-2E88-4E61-90B0-C9CA5F43CB10}</author>
    <author>tc={C9B0B5FD-1A9A-46FE-9FBD-9929A14256A2}</author>
    <author>tc={923D4A21-2337-432B-BB5C-AC260DF0026B}</author>
    <author>tc={1D5DFBAC-FBC4-432D-8CAD-F68E60238EC1}</author>
    <author>tc={CA9A503D-95B7-4C10-A048-566BCD5DABB7}</author>
    <author>tc={C170A491-5191-4C18-8356-9918FEE69781}</author>
    <author>tc={FFFBB855-4952-488F-8FE8-1C2EAF6FE23F}</author>
    <author>tc={80854277-18A8-4187-90C1-FE94B9B46CF3}</author>
    <author>tc={115DCB25-4439-4C7C-82B0-88A290FFA10C}</author>
    <author>tc={D319187F-5992-4CB5-933B-32433B579000}</author>
    <author>tc={75C6E695-3E0D-475F-A5FF-7330AFDFE283}</author>
    <author>tc={2F1E4869-9E77-46EE-A140-C984D6294D48}</author>
    <author>tc={B34F9944-0CE2-4C4B-8E90-71C1235FB57C}</author>
    <author>tc={A38E7A1C-19B0-4FCB-9ED1-91D758CC22AC}</author>
    <author>tc={8B082A78-3DDE-49CA-BBC1-58D06EF4C8D4}</author>
    <author>tc={B8E31BCA-CD84-4C13-B40E-A6CCFC912019}</author>
  </authors>
  <commentList>
    <comment ref="A3" authorId="0" shapeId="0" xr:uid="{413F07AC-F579-4660-971F-356614A3469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1" shapeId="0" xr:uid="{B88CA489-40BB-404A-98EA-8678B123C58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7" authorId="2" shapeId="0" xr:uid="{F701A18A-4E84-44D3-B006-1ABE581C42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12" authorId="3" shapeId="0" xr:uid="{3DE7CBA5-3FAE-4984-A445-721BFF000EF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4" shapeId="0" xr:uid="{71EC9E30-2E88-4E61-90B0-C9CA5F43CB1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16" authorId="5" shapeId="0" xr:uid="{C9B0B5FD-1A9A-46FE-9FBD-9929A14256A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6" shapeId="0" xr:uid="{923D4A21-2337-432B-BB5C-AC260DF0026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7" shapeId="0" xr:uid="{1D5DFBAC-FBC4-432D-8CAD-F68E60238EC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25" authorId="8" shapeId="0" xr:uid="{CA9A503D-95B7-4C10-A048-566BCD5DABB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9" shapeId="0" xr:uid="{C170A491-5191-4C18-8356-9918FEE6978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0" shapeId="0" xr:uid="{FFFBB855-4952-488F-8FE8-1C2EAF6FE23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1" shapeId="0" xr:uid="{80854277-18A8-4187-90C1-FE94B9B46CF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41" authorId="12" shapeId="0" xr:uid="{115DCB25-4439-4C7C-82B0-88A290FFA10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2" authorId="13" shapeId="0" xr:uid="{D319187F-5992-4CB5-933B-32433B57900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45" authorId="14" shapeId="0" xr:uid="{75C6E695-3E0D-475F-A5FF-7330AFDFE28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61" authorId="15" shapeId="0" xr:uid="{2F1E4869-9E77-46EE-A140-C984D6294D4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1" authorId="16" shapeId="0" xr:uid="{B34F9944-0CE2-4C4B-8E90-71C1235FB57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1" authorId="17" shapeId="0" xr:uid="{A38E7A1C-19B0-4FCB-9ED1-91D758CC22A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1" authorId="18" shapeId="0" xr:uid="{8B082A78-3DDE-49CA-BBC1-58D06EF4C8D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105" authorId="19" shapeId="0" xr:uid="{B8E31BCA-CD84-4C13-B40E-A6CCFC91201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tc={1FBDF4AE-A934-4F0E-931A-A1148A01CDC4}</author>
    <author>tc={8AA1EAAF-1824-4CB6-B57F-ED94E95E6F8A}</author>
    <author>tc={89FD8F4B-5506-4630-88E1-4674A9DEFFC1}</author>
    <author>tc={114AC657-8C83-4442-B61B-B1F9A235333B}</author>
    <author>tc={7564EC7E-5E13-439C-B5F9-C05D8B72E535}</author>
    <author>tc={E1E60E04-88E3-4DAC-A95E-709D41EEADB9}</author>
    <author>tc={0A40EDC5-A599-47DB-ACD6-EF5FE786B9EC}</author>
    <author>tc={6C1AA4A4-7B1B-439B-A4F2-587CD5FA0B98}</author>
    <author>tc={E065B3A9-AF31-4191-9FD7-316B1DEB92FC}</author>
    <author>tc={1C0E952B-72CF-4D56-95E2-A312E2E840DF}</author>
    <author>tc={B3695F28-F57A-45B5-B52D-86CB3EEB9B2D}</author>
    <author>tc={C5A300AD-0BC9-4DEF-AA02-6197B4B4C25E}</author>
    <author>tc={ECB6D2DB-65FB-4E65-821A-DD9826D20C07}</author>
    <author>tc={14B2D62E-BBB3-4E2F-8F26-3F1D69126801}</author>
    <author>tc={8C90087F-E05B-4E3F-BF42-91642CFC33ED}</author>
    <author>tc={E6B1FEB4-3CB4-40D8-8F34-97A1D6E0D8E4}</author>
    <author>tc={1B267D6D-D736-472D-9741-A937891877E3}</author>
    <author>tc={29CD6585-58B5-4418-9452-72BE3B592FC2}</author>
    <author>tc={0221311E-6FFA-4407-B9C5-0B7982046F40}</author>
    <author>tc={4E2B76C7-8B3F-4BD7-B37A-75BCDC744228}</author>
    <author>tc={D6B6ABEE-93BF-4640-8CE6-26A0DB2D6035}</author>
    <author>tc={EA7008F0-36FB-4C7D-883B-024436042026}</author>
    <author>tc={D31CA6E8-AFA6-4622-B58E-5543BE49562A}</author>
    <author>tc={0172AC06-8DF1-4216-B7AB-F0E2A674B56D}</author>
    <author>tc={2EE7A858-5468-4F1B-A843-E17694D30B2E}</author>
    <author>tc={4C7247D9-2651-41C3-A16B-9DA4DA1C0C29}</author>
    <author>tc={81ACC069-D0FC-40C0-86CD-1D62711DC8FB}</author>
    <author>tc={2F98942A-0650-4D44-B854-0317042ACAFE}</author>
    <author>tc={70CF7B8B-13C9-41A8-923C-57A92CFDBBC3}</author>
    <author>tc={81E8CDA9-DB90-4404-A4F9-BAC8259A55C8}</author>
    <author>tc={0B971EEC-6C1B-43C4-917E-EB907C9B95BE}</author>
    <author>tc={C7F1961E-817A-4921-BC81-359ADA15E209}</author>
    <author>tc={D0E7C5F4-11E4-491F-B260-D02682286B12}</author>
    <author>tc={E269C20A-922A-4FE8-BC16-D3F974848EC5}</author>
    <author>tc={4D6ADBDA-4758-4B00-A804-3835734A064C}</author>
    <author>tc={80E4A9A2-FA4F-4A5F-8470-03536CE1ECF1}</author>
  </authors>
  <commentList>
    <comment ref="A3" authorId="0" shapeId="0" xr:uid="{1FBDF4AE-A934-4F0E-931A-A1148A01CDC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J3" authorId="1" shapeId="0" xr:uid="{8AA1EAAF-1824-4CB6-B57F-ED94E95E6F8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4" authorId="2" shapeId="0" xr:uid="{89FD8F4B-5506-4630-88E1-4674A9DEFFC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J4" authorId="3" shapeId="0" xr:uid="{114AC657-8C83-4442-B61B-B1F9A235333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chemische Stoffe und Produkte</t>
        </r>
      </text>
    </comment>
    <comment ref="J5" authorId="4" shapeId="0" xr:uid="{7564EC7E-5E13-439C-B5F9-C05D8B72E53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Verbruch, Wassereinbruch, abgleitendes Gestein</t>
        </r>
      </text>
    </comment>
    <comment ref="A7" authorId="5" shapeId="0" xr:uid="{E1E60E04-88E3-4DAC-A95E-709D41EEADB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J7" authorId="6" shapeId="0" xr:uid="{0A40EDC5-A599-47DB-ACD6-EF5FE786B9E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</t>
        </r>
      </text>
    </comment>
    <comment ref="A12" authorId="7" shapeId="0" xr:uid="{6C1AA4A4-7B1B-439B-A4F2-587CD5FA0B9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13" authorId="8" shapeId="0" xr:uid="{E065B3A9-AF31-4191-9FD7-316B1DEB92F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M14" authorId="9" shapeId="0" xr:uid="{1C0E952B-72CF-4D56-95E2-A312E2E840D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Unfälle je 1 Mio. verf. Stunden im Jahr</t>
        </r>
      </text>
    </comment>
    <comment ref="O14" authorId="10" shapeId="0" xr:uid="{B3695F28-F57A-45B5-B52D-86CB3EEB9B2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Entgangene Stunden je 1 Mio. verf. Stunden im Jahr</t>
        </r>
      </text>
    </comment>
    <comment ref="A16" authorId="11" shapeId="0" xr:uid="{C5A300AD-0BC9-4DEF-AA02-6197B4B4C25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21" authorId="12" shapeId="0" xr:uid="{ECB6D2DB-65FB-4E65-821A-DD9826D20C0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22" authorId="13" shapeId="0" xr:uid="{14B2D62E-BBB3-4E2F-8F26-3F1D6912680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L24" authorId="14" shapeId="0" xr:uid="{8C90087F-E05B-4E3F-BF42-91642CFC33E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* je 1 Mio. verf. Arbeitsstunden</t>
        </r>
      </text>
    </comment>
    <comment ref="A25" authorId="15" shapeId="0" xr:uid="{E6B1FEB4-3CB4-40D8-8F34-97A1D6E0D8E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30" authorId="16" shapeId="0" xr:uid="{1B267D6D-D736-472D-9741-A937891877E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A31" authorId="17" shapeId="0" xr:uid="{29CD6585-58B5-4418-9452-72BE3B592FC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A34" authorId="18" shapeId="0" xr:uid="{0221311E-6FFA-4407-B9C5-0B7982046F4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A50" authorId="19" shapeId="0" xr:uid="{4E2B76C7-8B3F-4BD7-B37A-75BCDC74422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60" authorId="20" shapeId="0" xr:uid="{D6B6ABEE-93BF-4640-8CE6-26A0DB2D603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70" authorId="21" shapeId="0" xr:uid="{EA7008F0-36FB-4C7D-883B-024436042026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80" authorId="22" shapeId="0" xr:uid="{D31CA6E8-AFA6-4622-B58E-5543BE49562A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A94" authorId="23" shapeId="0" xr:uid="{0172AC06-8DF1-4216-B7AB-F0E2A674B56D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Vergiftungen, Ersticken, mehrere Körperteile</t>
        </r>
      </text>
    </comment>
    <comment ref="B104" authorId="24" shapeId="0" xr:uid="{2EE7A858-5468-4F1B-A843-E17694D30B2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B105" authorId="25" shapeId="0" xr:uid="{4C7247D9-2651-41C3-A16B-9DA4DA1C0C2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B108" authorId="26" shapeId="0" xr:uid="{81ACC069-D0FC-40C0-86CD-1D62711DC8FB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B112" authorId="27" shapeId="0" xr:uid="{2F98942A-0650-4D44-B854-0317042ACAF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B113" authorId="28" shapeId="0" xr:uid="{70CF7B8B-13C9-41A8-923C-57A92CFDBBC3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B116" authorId="29" shapeId="0" xr:uid="{81E8CDA9-DB90-4404-A4F9-BAC8259A55C8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B120" authorId="30" shapeId="0" xr:uid="{0B971EEC-6C1B-43C4-917E-EB907C9B95BE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B121" authorId="31" shapeId="0" xr:uid="{C7F1961E-817A-4921-BC81-359ADA15E209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B124" authorId="32" shapeId="0" xr:uid="{D0E7C5F4-11E4-491F-B260-D02682286B12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  <comment ref="B128" authorId="33" shapeId="0" xr:uid="{E269C20A-922A-4FE8-BC16-D3F974848EC5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Gezähe, Geräte, Werkzeuge, Maschinen, Apparate, abspringende Splitter</t>
        </r>
      </text>
    </comment>
    <comment ref="B129" authorId="34" shapeId="0" xr:uid="{4D6ADBDA-4758-4B00-A804-3835734A064C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Chemikalien, biolog. Stoffe, Stoff, Zubereitungen, Fertigwaren</t>
        </r>
      </text>
    </comment>
    <comment ref="B132" authorId="35" shapeId="0" xr:uid="{80E4A9A2-FA4F-4A5F-8470-03536CE1ECF1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Fahrung, Absteigen von Maschinen</t>
        </r>
      </text>
    </comment>
  </commentList>
</comments>
</file>

<file path=xl/sharedStrings.xml><?xml version="1.0" encoding="utf-8"?>
<sst xmlns="http://schemas.openxmlformats.org/spreadsheetml/2006/main" count="3729" uniqueCount="230">
  <si>
    <t>Unfallursache</t>
  </si>
  <si>
    <t>Anzahl 2017</t>
  </si>
  <si>
    <t>Anzahl2018</t>
  </si>
  <si>
    <t>Anteil in % 2018</t>
  </si>
  <si>
    <t>Anteil in % 2017</t>
  </si>
  <si>
    <t>Arbeitsmittel</t>
  </si>
  <si>
    <t>Arbeitsstoffe</t>
  </si>
  <si>
    <t>Steinfall, Hauwerk, Gebirge</t>
  </si>
  <si>
    <t>Förderung, Materialtransport</t>
  </si>
  <si>
    <t>Personenbeförderung</t>
  </si>
  <si>
    <t>Elektrischer Strom</t>
  </si>
  <si>
    <t>Sprengmittel, Sprengarbeit</t>
  </si>
  <si>
    <t>Andere Ursachen</t>
  </si>
  <si>
    <t>Insgesamt</t>
  </si>
  <si>
    <t>Art des mineralischen Rohstoffes</t>
  </si>
  <si>
    <t>Anzahl 2018</t>
  </si>
  <si>
    <t>Bergfrei</t>
  </si>
  <si>
    <t>Bundeseigen-Steinsalz</t>
  </si>
  <si>
    <t>Bundeseigen-Kohlenwasserstoffe</t>
  </si>
  <si>
    <t>Bundeseigen-sonstige Betriebe</t>
  </si>
  <si>
    <t>Grundeigen</t>
  </si>
  <si>
    <t>Bergbautechnische Aspekte-Schaubergwerk</t>
  </si>
  <si>
    <t>Jahr</t>
  </si>
  <si>
    <t>Gesamtunfälle Anzahl</t>
  </si>
  <si>
    <t>Gesamtunfälle *</t>
  </si>
  <si>
    <t>tödliche Unfälle Anzahl</t>
  </si>
  <si>
    <t>tödliche Unfälle *</t>
  </si>
  <si>
    <t>schwere Unfälle Anzahl</t>
  </si>
  <si>
    <t>schwere Unfälle *</t>
  </si>
  <si>
    <t>leichte Unfälle Anzahl</t>
  </si>
  <si>
    <t>leichte Unfälle *</t>
  </si>
  <si>
    <t>Bergbautechnische Aspekte</t>
  </si>
  <si>
    <t>Summe</t>
  </si>
  <si>
    <t>Steinfall, Hauwerk, Gebirge, Versatz, Ausbruch, BlowOut</t>
  </si>
  <si>
    <t>Summe Untertagebergbau</t>
  </si>
  <si>
    <t>Sprengmittel, Sprengarbeit, Perforation</t>
  </si>
  <si>
    <t>Summe Tagbau</t>
  </si>
  <si>
    <t>Summe sonstige Betriebe</t>
  </si>
  <si>
    <t>Summe Bohrlochbergbau</t>
  </si>
  <si>
    <t>Unfälle nach Unfallursachen</t>
  </si>
  <si>
    <t>Unfälle nach Bergbauzweigen</t>
  </si>
  <si>
    <t>Unfallursache im Bergbau im Jahr 2018</t>
  </si>
  <si>
    <t>Unfälle (verletzte Körperteile) im Bergbau im Jahr 2018</t>
  </si>
  <si>
    <t>verletzte Körperteile</t>
  </si>
  <si>
    <t>Genick, Rücken, Wirbelsäule, Lendenregion</t>
  </si>
  <si>
    <t>Rumpf, Thorax</t>
  </si>
  <si>
    <t>Arme</t>
  </si>
  <si>
    <t>Hand und Handgelenk</t>
  </si>
  <si>
    <t>Beine</t>
  </si>
  <si>
    <t>Fuß und Fußgelenk (Knöchel)</t>
  </si>
  <si>
    <t>Sonstige Verletzungen</t>
  </si>
  <si>
    <t>Kopf (ohne Augen)</t>
  </si>
  <si>
    <t>Gesamtsumme</t>
  </si>
  <si>
    <t>Anzahl 2016</t>
  </si>
  <si>
    <t>Anteil in % 2016</t>
  </si>
  <si>
    <t>Anzahl2016</t>
  </si>
  <si>
    <t>Unfälle (verletzte Körperteile) im Bergbau im Jahr 2017</t>
  </si>
  <si>
    <t>Unfallursache im Bergbau im Jahr 2017</t>
  </si>
  <si>
    <t>Steinfall, Hauwerk, Gebirge, Verstaz, Ausbruch, BlowOut</t>
  </si>
  <si>
    <t>Anteil in % 2015</t>
  </si>
  <si>
    <t>Anzahl 2015</t>
  </si>
  <si>
    <t>Unfallursache im Bergbau im Jahr 2016</t>
  </si>
  <si>
    <t>Unfälle (verletzte Körperteile) im Bergbau im Jahr 2016</t>
  </si>
  <si>
    <t>Anteil in % 2014</t>
  </si>
  <si>
    <t>Anzahl 2014</t>
  </si>
  <si>
    <t>Auge</t>
  </si>
  <si>
    <t>Unfälle (verletzte Körperteile) im Bergbau im Jahr 2015</t>
  </si>
  <si>
    <t>Unfallursache im Bergbau im Jahr 2015</t>
  </si>
  <si>
    <t>Gesamtunfallzahl</t>
  </si>
  <si>
    <t>tödlich</t>
  </si>
  <si>
    <t>schwer</t>
  </si>
  <si>
    <t>leicht</t>
  </si>
  <si>
    <t>unter Tag</t>
  </si>
  <si>
    <t>Tagebau</t>
  </si>
  <si>
    <t>Bohrochbergbau</t>
  </si>
  <si>
    <t>sonstige Betriebe</t>
  </si>
  <si>
    <t>Arbeitszeit [Mio h]</t>
  </si>
  <si>
    <t>Unfallhäufigkeit</t>
  </si>
  <si>
    <t>verlorene Arbeitszeit [h]</t>
  </si>
  <si>
    <t>Unfallzeitverlust</t>
  </si>
  <si>
    <t>Anzahl 2013</t>
  </si>
  <si>
    <t>Anteil in % 2013</t>
  </si>
  <si>
    <t>Unfallursache im Bergbau im Jahr 2014</t>
  </si>
  <si>
    <t>Unfälle (verletzte Körperteile) im Bergbau im Jahr 2014</t>
  </si>
  <si>
    <t>Unfallursache im Bergbau im Jahr 2013</t>
  </si>
  <si>
    <t>Unfälle (verletzte Körperteile) im Bergbau im Jahr 2013</t>
  </si>
  <si>
    <t>Anzahl 2012</t>
  </si>
  <si>
    <t>Anteil in % 2012</t>
  </si>
  <si>
    <t>Anzahl 2011</t>
  </si>
  <si>
    <t>Anteil in % 2011</t>
  </si>
  <si>
    <t>Unfälle (verletzte Körperteile) im Bergbau im Jahr 2012</t>
  </si>
  <si>
    <t>Unfallursache im Bergbau im Jahr 2012</t>
  </si>
  <si>
    <t>Anzahl 2010</t>
  </si>
  <si>
    <t>Anteil in % 2010</t>
  </si>
  <si>
    <t>Unfallursache im Bergbau im Jahr 2011</t>
  </si>
  <si>
    <t>Unfälle (verletzte Körperteile) im Bergbau im Jahr 2011</t>
  </si>
  <si>
    <t>Anzahl 2009</t>
  </si>
  <si>
    <t>Anteil in % 2009</t>
  </si>
  <si>
    <t>Entwicklung der Unfallzahlen und der Unfallhäufigkeiten im Zeitraum von 2001 bis 2011</t>
  </si>
  <si>
    <t>Entwicklung der Unfallzahlen und der Unfallhäufigkeiten im Zeitraum von 2002 bis 2012</t>
  </si>
  <si>
    <t>Entwicklung der Unfallzahlen und der Unfallhäufigkeiten im Zeitraum von 2001 bis 2013</t>
  </si>
  <si>
    <t>Entwicklung der Unfallzahlen und der Unfallhäufigkeiten im Zeitraum von 2001 bis 2014</t>
  </si>
  <si>
    <t>Entwicklung der Unfallzahlen und der Unfallhäufigkeiten im Zeitraum von 2002 bis 2015</t>
  </si>
  <si>
    <t>Entwicklung der Unfallzahlen und der Unfallhäufigkeiten im Zeitraum von 2003 bis 2016</t>
  </si>
  <si>
    <t>Entwicklung der Unfallzahlen und der Unfallhäufigkeiten im Zeitraum von 2004 bis 2017</t>
  </si>
  <si>
    <t>Entwicklung der Unfallzahlen und der Unfallhäufigkeiten im Zeitraum von 2002 bis 2018</t>
  </si>
  <si>
    <t>Entwicklung der Unfallzahlen und der Unfallhäufigkeiten im Zeitraum von 2000 bis 2010</t>
  </si>
  <si>
    <t>Unfallursache im Bergbau im Jahr 2010</t>
  </si>
  <si>
    <t>Unfälle (verletzte Körperteile) im Bergbau im Jahr 2010</t>
  </si>
  <si>
    <t>Anzahl 2008</t>
  </si>
  <si>
    <t>Anteil in % 2008</t>
  </si>
  <si>
    <t>Entwicklung der Unfallzahlen und der Unfallhäufigkeiten im Zeitraum von 1999 bis 2009</t>
  </si>
  <si>
    <t>Unfälle (verletzte Körperteile) im Bergbau im Jahr 2009</t>
  </si>
  <si>
    <t>Unfallursache im Bergbau im Jahr 2009</t>
  </si>
  <si>
    <t>Anzahl 2007</t>
  </si>
  <si>
    <t>Anteil in % 2007</t>
  </si>
  <si>
    <t>Entwicklung der Unfallzahlen und der Unfallhäufigkeiten im Zeitraum von 1998 bis 2008</t>
  </si>
  <si>
    <t>Unfallursache im Bergbau im Jahr 2008</t>
  </si>
  <si>
    <t>Unfälle (verletzte Körperteile) im Bergbau im Jahr 2008</t>
  </si>
  <si>
    <t>Anzahl 2006</t>
  </si>
  <si>
    <t>Anteil in % 2006</t>
  </si>
  <si>
    <t>Entwicklung der Unfallzahlen und der Unfallhäufigkeiten im Zeitraum von 1997 bis 2007</t>
  </si>
  <si>
    <t>Unfallursache im Bergbau im Jahr 2007</t>
  </si>
  <si>
    <t>Unfälle (verletzte Körperteile) im Bergbau im Jahr 2007</t>
  </si>
  <si>
    <t>Anzahl 2005</t>
  </si>
  <si>
    <t>Anteil in % 2005</t>
  </si>
  <si>
    <t>Unfallursache im Bergbau im Jahr 2006</t>
  </si>
  <si>
    <t>Unfälle (verletzte Körperteile) im Bergbau im Jahr 2006</t>
  </si>
  <si>
    <t>Bohrlochbergbau</t>
  </si>
  <si>
    <t>durchschnittliche Heildauer [h]</t>
  </si>
  <si>
    <t>Unvallzeitverlust [h]</t>
  </si>
  <si>
    <t>verf. Arbeitsstunden [Mio h]</t>
  </si>
  <si>
    <t>Durchschnitt</t>
  </si>
  <si>
    <t>Unfallursache im Bergbau im Jahr 2019</t>
  </si>
  <si>
    <t>Unfälle (verletzte Körperteile) im Bergbau im Jahr 2019</t>
  </si>
  <si>
    <t>Anzahl2019</t>
  </si>
  <si>
    <t>Anteil in % 2019</t>
  </si>
  <si>
    <t>Anzahl 2019</t>
  </si>
  <si>
    <t>Unfälle (verletzte Körperteile) im Bergbau im Jahr 2005</t>
  </si>
  <si>
    <t>Unfallursache im Bergbau im Jahr 2005</t>
  </si>
  <si>
    <t>Anzahl 2004</t>
  </si>
  <si>
    <t>Anteil in % 2004</t>
  </si>
  <si>
    <t>Entwicklung der Unfallzahlen und der Unfallhäufigkeiten im Zeitraum von 1996 bis 2006</t>
  </si>
  <si>
    <t>Entwicklung der Unfallzahlen und der Unfallhäufigkeiten im Zeitraum von 1995 bis 2005</t>
  </si>
  <si>
    <t>Entwicklung der Unfallzahlen und der Unfallhäufigkeiten im Zeitraum von 1995 bis 2004</t>
  </si>
  <si>
    <t>Anzahl 2003</t>
  </si>
  <si>
    <t>Anzahl in % 2003</t>
  </si>
  <si>
    <t>Entwicklung der Unfallzahlen und der Unfallhäufigkeiten im Zeitraum von 1995 bis 2003</t>
  </si>
  <si>
    <t>Anzahl 2002</t>
  </si>
  <si>
    <t>Anzahl in % 2002</t>
  </si>
  <si>
    <t>Entwicklung der Unfallzahlen und der Unfallhäufigkeiten im Zeitraum von 1995 bis 2002</t>
  </si>
  <si>
    <t>Anzahl 2001</t>
  </si>
  <si>
    <t>Hütten</t>
  </si>
  <si>
    <t>Anzahl in % 2001</t>
  </si>
  <si>
    <t>Entwicklung der Unfallzahlen und der Unfallhäufigkeiten im Zeitraum von 1995 bis 2001</t>
  </si>
  <si>
    <t>Anzahl in % 2000</t>
  </si>
  <si>
    <t>Anzahl 2000</t>
  </si>
  <si>
    <t>Entwicklung der Unfallzahlen und der Unfallhäufigkeiten im Zeitraum von 1995 bis 2000</t>
  </si>
  <si>
    <t>Anzahl 1999</t>
  </si>
  <si>
    <t>Anzahl in % 1999</t>
  </si>
  <si>
    <t>-</t>
  </si>
  <si>
    <t>Entwicklung der Unfallzahlen und der Unfallhäufigkeiten im Zeitraum von 1995 bis 1999</t>
  </si>
  <si>
    <t>Grundeigen - Magnesitindustrie</t>
  </si>
  <si>
    <t>Grundeigen - Zementindustrie</t>
  </si>
  <si>
    <t>Grundeigen - Ziegelwerke</t>
  </si>
  <si>
    <t>Grundeigen - Andere</t>
  </si>
  <si>
    <t>Anzahl 1998</t>
  </si>
  <si>
    <t>Anzahl in % 1998</t>
  </si>
  <si>
    <t>prozentual</t>
  </si>
  <si>
    <t>Gesamtunfälle</t>
  </si>
  <si>
    <t>tödliche Unfälle</t>
  </si>
  <si>
    <t>schwere Unfälle</t>
  </si>
  <si>
    <t>leichte Unfälle</t>
  </si>
  <si>
    <t>pro 1000 Arbeiter</t>
  </si>
  <si>
    <t>jeder tödliche Unfall wird in einem kurzen Satz beschrieben</t>
  </si>
  <si>
    <t>ab hier mit Schaubild</t>
  </si>
  <si>
    <t>hier Tabelle mit Rohstoffart über unterTag und tödlich/schwer(mind 20 Tage)/insgesamt (leicht=4-14 tägige Berufsstörung) + Erläuterungen für Änderungen</t>
  </si>
  <si>
    <t>ab hier  Unfallursachen und extrem detaillierte Tabelle</t>
  </si>
  <si>
    <t>leicht verändert aber auch Unfallursachen und detailreiche Tabelle</t>
  </si>
  <si>
    <t xml:space="preserve">abgespecktes Programm, noch in 100.000 verf. Schichten </t>
  </si>
  <si>
    <t>hier gubts ein Schaubild</t>
  </si>
  <si>
    <t>ab hier je 1 Mio verf. Arbeitsstunden</t>
  </si>
  <si>
    <t>wieder det. Beschreibung tödl. Unfälle</t>
  </si>
  <si>
    <t>keine mehr</t>
  </si>
  <si>
    <t>hier ist zumindest Jahresübersicht drin</t>
  </si>
  <si>
    <t>tödl werden det beschrieben</t>
  </si>
  <si>
    <t>ab hier wieder nicht</t>
  </si>
  <si>
    <t>hier schon</t>
  </si>
  <si>
    <t>tödl. Und "bemerkenswerte " Unfälle genauer beschrieben</t>
  </si>
  <si>
    <t>hier wieder keinerlei Beschreibungen</t>
  </si>
  <si>
    <t xml:space="preserve">keine det. Beschreibung der tödlichen Unfälle mehr im Textteil </t>
  </si>
  <si>
    <t>detaillierte Tabelle und Jahrzehntübersicht futsch - hinten bei den Tabellen!</t>
  </si>
  <si>
    <t>a hier bemerkenswerte unfälle (deer 1 tödl ist auch bemerkenswerrt)</t>
  </si>
  <si>
    <t>Bericht über Lassing inkludiert</t>
  </si>
  <si>
    <t>Bericht Nassereiter Bergexplosion</t>
  </si>
  <si>
    <t>ab hier absolut keine det. Berichte mehr</t>
  </si>
  <si>
    <t>ab hier Körperteil</t>
  </si>
  <si>
    <t>Unfallursache im Bergbau im Jahr 2004</t>
  </si>
  <si>
    <t>Unfälle (verletzte Körperteile) im Bergbau im Jahr 2004</t>
  </si>
  <si>
    <t>tödliche Unfälle*10</t>
  </si>
  <si>
    <t>Untertagebergbau</t>
  </si>
  <si>
    <t>Arbeitsmittel (Gezähe, Geräte, Werkzeuge, Maschinen, Apparate, abspringende Splitter)</t>
  </si>
  <si>
    <t>Arbeitsstoffe (chemische Stoffe und Produkte)</t>
  </si>
  <si>
    <t>Steinfall, Hauwerk, Gebirge (Verbruch, Wassereinbruch, abgleitendes Gestein)</t>
  </si>
  <si>
    <t>Personenbeförderung (Fahrung)</t>
  </si>
  <si>
    <t>Unfallberichte???</t>
  </si>
  <si>
    <t>mit Faktor 10</t>
  </si>
  <si>
    <t>2019-2004</t>
  </si>
  <si>
    <t>Unfallursache im Bergbau</t>
  </si>
  <si>
    <t>Unfälle (verletzte Körperteile) im Bergbau</t>
  </si>
  <si>
    <t>Unfallursache im Bergbau im Jahr 2003</t>
  </si>
  <si>
    <t>Unfallursache im Bergbau im Jahr 2002</t>
  </si>
  <si>
    <t>Unfallursache im Bergbau im Jahr 2001</t>
  </si>
  <si>
    <t>Unfallursache im Bergbau im Jahr 2000</t>
  </si>
  <si>
    <t>Gesamt</t>
  </si>
  <si>
    <t>unter Tage</t>
  </si>
  <si>
    <t>Arbeitsstoffe (Chemikalien, biologische 
Stoffe, Stoff, Zubereitungen, Fertigwaren)</t>
  </si>
  <si>
    <t>Steinfall, Hauwerk, Gebirge, Versatz, 
Ausbruch, BlowOut</t>
  </si>
  <si>
    <t>Personenbeförderung (Fahrung, 
Absteigen von Maschinen)</t>
  </si>
  <si>
    <t>Arbeitsmittel (Gezähe, Geräte, Werkzeuge, 
Maschinen, Apparate, abspringende Splitter)</t>
  </si>
  <si>
    <t>Unfälle nach Bergbauzweigen (Anzahl)</t>
  </si>
  <si>
    <t>Unfälle nach Bergbauzweigen (Unfallhäufigkeit)</t>
  </si>
  <si>
    <t>Unfälle nach Bergbauzweigen (Unfallzeitverlust)</t>
  </si>
  <si>
    <t>Belegschaft Arbeiter und Angestellte</t>
  </si>
  <si>
    <t>Unfallrate (Unfälle/1000Beschäftigte)</t>
  </si>
  <si>
    <t>UH tödliche Unfälle</t>
  </si>
  <si>
    <t>UH Gesamtunfälle</t>
  </si>
  <si>
    <t>UH schwere Unfälle</t>
  </si>
  <si>
    <t>UH leichte Unfälle</t>
  </si>
  <si>
    <t>&lt;-Umrechnungsfaktor zwischen Schichten und Arbeitsstunden (errechnet aus den sich überlappenden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</si>
</sst>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4" borderId="1" xfId="0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4" borderId="2" xfId="0" applyFill="1" applyBorder="1"/>
    <xf numFmtId="164" fontId="0" fillId="4" borderId="1" xfId="0" applyNumberFormat="1" applyFill="1" applyBorder="1"/>
    <xf numFmtId="164" fontId="0" fillId="0" borderId="1" xfId="0" applyNumberFormat="1" applyBorder="1"/>
    <xf numFmtId="2" fontId="0" fillId="6" borderId="0" xfId="0" applyNumberFormat="1" applyFill="1"/>
    <xf numFmtId="164" fontId="0" fillId="7" borderId="0" xfId="0" applyNumberFormat="1" applyFill="1"/>
    <xf numFmtId="9" fontId="0" fillId="0" borderId="0" xfId="0" applyNumberFormat="1"/>
    <xf numFmtId="0" fontId="0" fillId="8" borderId="0" xfId="0" applyFill="1"/>
    <xf numFmtId="2" fontId="0" fillId="8" borderId="0" xfId="0" applyNumberForma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6" borderId="0" xfId="0" applyFill="1"/>
    <xf numFmtId="0" fontId="0" fillId="13" borderId="0" xfId="0" applyFill="1"/>
    <xf numFmtId="0" fontId="0" fillId="14" borderId="0" xfId="0" applyFill="1"/>
    <xf numFmtId="0" fontId="0" fillId="0" borderId="0" xfId="0" applyAlignment="1">
      <alignment horizontal="right"/>
    </xf>
    <xf numFmtId="165" fontId="0" fillId="14" borderId="0" xfId="1" applyNumberFormat="1" applyFont="1" applyFill="1"/>
    <xf numFmtId="165" fontId="0" fillId="0" borderId="0" xfId="0" applyNumberFormat="1"/>
    <xf numFmtId="10" fontId="0" fillId="0" borderId="0" xfId="1" applyNumberFormat="1" applyFont="1"/>
    <xf numFmtId="165" fontId="0" fillId="14" borderId="3" xfId="1" applyNumberFormat="1" applyFont="1" applyFill="1" applyBorder="1" applyAlignment="1">
      <alignment horizontal="right" vertical="center"/>
    </xf>
    <xf numFmtId="165" fontId="0" fillId="14" borderId="5" xfId="1" applyNumberFormat="1" applyFont="1" applyFill="1" applyBorder="1" applyAlignment="1">
      <alignment horizontal="right" vertical="center"/>
    </xf>
    <xf numFmtId="0" fontId="0" fillId="14" borderId="6" xfId="0" applyFill="1" applyBorder="1"/>
    <xf numFmtId="165" fontId="0" fillId="14" borderId="7" xfId="1" applyNumberFormat="1" applyFont="1" applyFill="1" applyBorder="1" applyAlignment="1">
      <alignment horizontal="right" vertical="center"/>
    </xf>
    <xf numFmtId="165" fontId="0" fillId="14" borderId="6" xfId="1" applyNumberFormat="1" applyFont="1" applyFill="1" applyBorder="1"/>
    <xf numFmtId="0" fontId="0" fillId="14" borderId="8" xfId="0" applyFill="1" applyBorder="1"/>
    <xf numFmtId="165" fontId="0" fillId="14" borderId="9" xfId="1" applyNumberFormat="1" applyFont="1" applyFill="1" applyBorder="1" applyAlignment="1">
      <alignment horizontal="right" vertical="center"/>
    </xf>
    <xf numFmtId="165" fontId="0" fillId="14" borderId="10" xfId="1" applyNumberFormat="1" applyFont="1" applyFill="1" applyBorder="1" applyAlignment="1">
      <alignment horizontal="right" vertical="center"/>
    </xf>
    <xf numFmtId="165" fontId="0" fillId="14" borderId="11" xfId="1" applyNumberFormat="1" applyFont="1" applyFill="1" applyBorder="1" applyAlignment="1">
      <alignment horizontal="right" vertical="center"/>
    </xf>
    <xf numFmtId="165" fontId="0" fillId="14" borderId="8" xfId="1" applyNumberFormat="1" applyFont="1" applyFill="1" applyBorder="1"/>
    <xf numFmtId="0" fontId="0" fillId="14" borderId="4" xfId="0" applyFill="1" applyBorder="1"/>
    <xf numFmtId="0" fontId="0" fillId="14" borderId="12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0" fillId="13" borderId="4" xfId="0" applyFill="1" applyBorder="1"/>
    <xf numFmtId="0" fontId="0" fillId="14" borderId="15" xfId="0" applyFill="1" applyBorder="1"/>
    <xf numFmtId="165" fontId="0" fillId="14" borderId="16" xfId="1" applyNumberFormat="1" applyFont="1" applyFill="1" applyBorder="1" applyAlignment="1">
      <alignment horizontal="right" vertical="center"/>
    </xf>
    <xf numFmtId="165" fontId="0" fillId="14" borderId="17" xfId="1" applyNumberFormat="1" applyFont="1" applyFill="1" applyBorder="1" applyAlignment="1">
      <alignment horizontal="right" vertical="center"/>
    </xf>
    <xf numFmtId="165" fontId="0" fillId="14" borderId="18" xfId="1" applyNumberFormat="1" applyFont="1" applyFill="1" applyBorder="1" applyAlignment="1">
      <alignment horizontal="right" vertical="center"/>
    </xf>
    <xf numFmtId="165" fontId="0" fillId="14" borderId="15" xfId="1" applyNumberFormat="1" applyFont="1" applyFill="1" applyBorder="1"/>
    <xf numFmtId="165" fontId="0" fillId="14" borderId="12" xfId="1" applyNumberFormat="1" applyFont="1" applyFill="1" applyBorder="1"/>
    <xf numFmtId="165" fontId="0" fillId="14" borderId="13" xfId="1" applyNumberFormat="1" applyFont="1" applyFill="1" applyBorder="1"/>
    <xf numFmtId="165" fontId="0" fillId="14" borderId="14" xfId="1" applyNumberFormat="1" applyFont="1" applyFill="1" applyBorder="1"/>
    <xf numFmtId="165" fontId="0" fillId="14" borderId="4" xfId="1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Unfallursachen 2000-2019 in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Gesamt!$W$2</c:f>
              <c:strCache>
                <c:ptCount val="1"/>
                <c:pt idx="0">
                  <c:v>Durchschnitt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2-4F6C-8E77-1A69868C9D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2-4F6C-8E77-1A69868C9D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12-4F6C-8E77-1A69868C9D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12-4F6C-8E77-1A69868C9D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12-4F6C-8E77-1A69868C9DD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12-4F6C-8E77-1A69868C9D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12-4F6C-8E77-1A69868C9DD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12-4F6C-8E77-1A69868C9DD0}"/>
              </c:ext>
            </c:extLst>
          </c:dPt>
          <c:dLbls>
            <c:dLbl>
              <c:idx val="0"/>
              <c:layout>
                <c:manualLayout>
                  <c:x val="-1.7025568274109133E-2"/>
                  <c:y val="-6.4825255819728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12-4F6C-8E77-1A69868C9DD0}"/>
                </c:ext>
              </c:extLst>
            </c:dLbl>
            <c:dLbl>
              <c:idx val="1"/>
              <c:layout>
                <c:manualLayout>
                  <c:x val="1.346378705130582E-2"/>
                  <c:y val="-1.2785313855757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12-4F6C-8E77-1A69868C9DD0}"/>
                </c:ext>
              </c:extLst>
            </c:dLbl>
            <c:dLbl>
              <c:idx val="2"/>
              <c:layout>
                <c:manualLayout>
                  <c:x val="-2.1062432783043343E-3"/>
                  <c:y val="-1.0246556245922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12-4F6C-8E77-1A69868C9DD0}"/>
                </c:ext>
              </c:extLst>
            </c:dLbl>
            <c:dLbl>
              <c:idx val="3"/>
              <c:layout>
                <c:manualLayout>
                  <c:x val="2.8197719649078325E-2"/>
                  <c:y val="-4.6221807055951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12-4F6C-8E77-1A69868C9DD0}"/>
                </c:ext>
              </c:extLst>
            </c:dLbl>
            <c:dLbl>
              <c:idx val="4"/>
              <c:layout>
                <c:manualLayout>
                  <c:x val="1.7619605575841218E-2"/>
                  <c:y val="-1.7917642580762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12-4F6C-8E77-1A69868C9DD0}"/>
                </c:ext>
              </c:extLst>
            </c:dLbl>
            <c:dLbl>
              <c:idx val="7"/>
              <c:layout>
                <c:manualLayout>
                  <c:x val="2.9958336783488019E-3"/>
                  <c:y val="2.633368269507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12-4F6C-8E77-1A69868C9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Gesamt!$A$15:$A$22</c:f>
              <c:strCache>
                <c:ptCount val="8"/>
                <c:pt idx="0">
                  <c:v>Arbeitsmittel (Gezähe, Geräte, Werkzeuge, Maschinen, Apparate, abspringende Splitter)</c:v>
                </c:pt>
                <c:pt idx="1">
                  <c:v>Arbeitsstoffe (chemische Stoffe und Produkte)</c:v>
                </c:pt>
                <c:pt idx="2">
                  <c:v>Steinfall, Hauwerk, Gebirge (Verbruch, Wassereinbruch, abgleitendes Gestein)</c:v>
                </c:pt>
                <c:pt idx="3">
                  <c:v>Förderung, Materialtransport</c:v>
                </c:pt>
                <c:pt idx="4">
                  <c:v>Personenbeförderung (Fahrung)</c:v>
                </c:pt>
                <c:pt idx="5">
                  <c:v>Elektrischer Strom</c:v>
                </c:pt>
                <c:pt idx="6">
                  <c:v>Sprengmittel, Sprengarbeit</c:v>
                </c:pt>
                <c:pt idx="7">
                  <c:v>Andere Ursachen</c:v>
                </c:pt>
              </c:strCache>
            </c:strRef>
          </c:cat>
          <c:val>
            <c:numRef>
              <c:f>Gesamt!$W$15:$W$22</c:f>
              <c:numCache>
                <c:formatCode>0.0%</c:formatCode>
                <c:ptCount val="8"/>
                <c:pt idx="0">
                  <c:v>0.47134084853730202</c:v>
                </c:pt>
                <c:pt idx="1">
                  <c:v>1.5545771881967308E-2</c:v>
                </c:pt>
                <c:pt idx="2">
                  <c:v>3.1211885902778007E-2</c:v>
                </c:pt>
                <c:pt idx="3">
                  <c:v>0.10120985516010342</c:v>
                </c:pt>
                <c:pt idx="4">
                  <c:v>9.4479043023969353E-2</c:v>
                </c:pt>
                <c:pt idx="5">
                  <c:v>3.0046646235629766E-3</c:v>
                </c:pt>
                <c:pt idx="6">
                  <c:v>4.2091554562235494E-3</c:v>
                </c:pt>
                <c:pt idx="7">
                  <c:v>0.27899877541409335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E-4CD6-A8BC-E1F9A1256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Entwicklung Unfallanzahl absolut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Gesamtunfälle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Gesamt!$C$91:$C$160</c:f>
              <c:numCache>
                <c:formatCode>General</c:formatCode>
                <c:ptCount val="70"/>
                <c:pt idx="0">
                  <c:v>5780</c:v>
                </c:pt>
                <c:pt idx="1">
                  <c:v>6343</c:v>
                </c:pt>
                <c:pt idx="2">
                  <c:v>7139</c:v>
                </c:pt>
                <c:pt idx="3">
                  <c:v>7127</c:v>
                </c:pt>
                <c:pt idx="4">
                  <c:v>7092</c:v>
                </c:pt>
                <c:pt idx="5">
                  <c:v>7665</c:v>
                </c:pt>
                <c:pt idx="6">
                  <c:v>8272</c:v>
                </c:pt>
                <c:pt idx="7">
                  <c:v>8346</c:v>
                </c:pt>
                <c:pt idx="8">
                  <c:v>8234</c:v>
                </c:pt>
                <c:pt idx="9">
                  <c:v>7084</c:v>
                </c:pt>
                <c:pt idx="10">
                  <c:v>6409</c:v>
                </c:pt>
                <c:pt idx="11">
                  <c:v>6055</c:v>
                </c:pt>
                <c:pt idx="12">
                  <c:v>5775</c:v>
                </c:pt>
                <c:pt idx="13">
                  <c:v>5209</c:v>
                </c:pt>
                <c:pt idx="14">
                  <c:v>4614</c:v>
                </c:pt>
                <c:pt idx="15">
                  <c:v>4477</c:v>
                </c:pt>
                <c:pt idx="16">
                  <c:v>4042</c:v>
                </c:pt>
                <c:pt idx="17">
                  <c:v>3279</c:v>
                </c:pt>
                <c:pt idx="18">
                  <c:v>2752</c:v>
                </c:pt>
                <c:pt idx="19">
                  <c:v>2516</c:v>
                </c:pt>
                <c:pt idx="20">
                  <c:v>2373</c:v>
                </c:pt>
                <c:pt idx="21">
                  <c:v>2344</c:v>
                </c:pt>
                <c:pt idx="22">
                  <c:v>2157</c:v>
                </c:pt>
                <c:pt idx="23">
                  <c:v>1915</c:v>
                </c:pt>
                <c:pt idx="24">
                  <c:v>1925</c:v>
                </c:pt>
                <c:pt idx="25">
                  <c:v>1644</c:v>
                </c:pt>
                <c:pt idx="26">
                  <c:v>1549</c:v>
                </c:pt>
                <c:pt idx="27">
                  <c:v>1394</c:v>
                </c:pt>
                <c:pt idx="28">
                  <c:v>1121</c:v>
                </c:pt>
                <c:pt idx="29">
                  <c:v>1092</c:v>
                </c:pt>
                <c:pt idx="30">
                  <c:v>1227</c:v>
                </c:pt>
                <c:pt idx="31">
                  <c:v>1183</c:v>
                </c:pt>
                <c:pt idx="32">
                  <c:v>1190</c:v>
                </c:pt>
                <c:pt idx="33">
                  <c:v>1114</c:v>
                </c:pt>
                <c:pt idx="34">
                  <c:v>1009</c:v>
                </c:pt>
                <c:pt idx="35">
                  <c:v>1180</c:v>
                </c:pt>
                <c:pt idx="36">
                  <c:v>1089</c:v>
                </c:pt>
                <c:pt idx="37">
                  <c:v>918</c:v>
                </c:pt>
                <c:pt idx="38">
                  <c:v>823</c:v>
                </c:pt>
                <c:pt idx="39">
                  <c:v>679</c:v>
                </c:pt>
                <c:pt idx="40">
                  <c:v>590</c:v>
                </c:pt>
                <c:pt idx="41">
                  <c:v>589</c:v>
                </c:pt>
                <c:pt idx="42">
                  <c:v>768</c:v>
                </c:pt>
                <c:pt idx="43">
                  <c:v>809</c:v>
                </c:pt>
                <c:pt idx="44">
                  <c:v>684</c:v>
                </c:pt>
                <c:pt idx="45">
                  <c:v>559</c:v>
                </c:pt>
                <c:pt idx="46">
                  <c:v>472</c:v>
                </c:pt>
                <c:pt idx="47">
                  <c:v>464</c:v>
                </c:pt>
                <c:pt idx="48">
                  <c:v>382</c:v>
                </c:pt>
                <c:pt idx="49">
                  <c:v>388</c:v>
                </c:pt>
                <c:pt idx="50">
                  <c:v>265</c:v>
                </c:pt>
                <c:pt idx="51">
                  <c:v>230</c:v>
                </c:pt>
                <c:pt idx="52">
                  <c:v>205</c:v>
                </c:pt>
                <c:pt idx="53">
                  <c:v>226</c:v>
                </c:pt>
                <c:pt idx="54">
                  <c:v>187</c:v>
                </c:pt>
                <c:pt idx="55">
                  <c:v>183</c:v>
                </c:pt>
                <c:pt idx="56">
                  <c:v>177</c:v>
                </c:pt>
                <c:pt idx="57">
                  <c:v>213</c:v>
                </c:pt>
                <c:pt idx="58">
                  <c:v>210</c:v>
                </c:pt>
                <c:pt idx="59">
                  <c:v>188</c:v>
                </c:pt>
                <c:pt idx="60">
                  <c:v>149</c:v>
                </c:pt>
                <c:pt idx="61">
                  <c:v>120</c:v>
                </c:pt>
                <c:pt idx="62">
                  <c:v>141</c:v>
                </c:pt>
                <c:pt idx="63">
                  <c:v>129</c:v>
                </c:pt>
                <c:pt idx="64">
                  <c:v>103</c:v>
                </c:pt>
                <c:pt idx="65">
                  <c:v>138</c:v>
                </c:pt>
                <c:pt idx="66">
                  <c:v>141</c:v>
                </c:pt>
                <c:pt idx="67">
                  <c:v>140</c:v>
                </c:pt>
                <c:pt idx="68">
                  <c:v>141</c:v>
                </c:pt>
                <c:pt idx="6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3-4B11-9409-56BA32E3EE78}"/>
            </c:ext>
          </c:extLst>
        </c:ser>
        <c:ser>
          <c:idx val="1"/>
          <c:order val="1"/>
          <c:tx>
            <c:v>tödliche Unfälle *10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Gesamt!$F$91:$F$160</c:f>
              <c:numCache>
                <c:formatCode>General</c:formatCode>
                <c:ptCount val="70"/>
                <c:pt idx="0">
                  <c:v>330</c:v>
                </c:pt>
                <c:pt idx="1">
                  <c:v>290</c:v>
                </c:pt>
                <c:pt idx="2">
                  <c:v>350</c:v>
                </c:pt>
                <c:pt idx="3">
                  <c:v>230</c:v>
                </c:pt>
                <c:pt idx="4">
                  <c:v>290</c:v>
                </c:pt>
                <c:pt idx="5">
                  <c:v>230</c:v>
                </c:pt>
                <c:pt idx="6">
                  <c:v>460</c:v>
                </c:pt>
                <c:pt idx="7">
                  <c:v>340</c:v>
                </c:pt>
                <c:pt idx="8">
                  <c:v>370</c:v>
                </c:pt>
                <c:pt idx="9">
                  <c:v>300</c:v>
                </c:pt>
                <c:pt idx="10">
                  <c:v>280</c:v>
                </c:pt>
                <c:pt idx="11">
                  <c:v>180</c:v>
                </c:pt>
                <c:pt idx="12">
                  <c:v>270</c:v>
                </c:pt>
                <c:pt idx="13">
                  <c:v>150</c:v>
                </c:pt>
                <c:pt idx="14">
                  <c:v>200</c:v>
                </c:pt>
                <c:pt idx="15">
                  <c:v>200</c:v>
                </c:pt>
                <c:pt idx="16">
                  <c:v>190</c:v>
                </c:pt>
                <c:pt idx="17">
                  <c:v>190</c:v>
                </c:pt>
                <c:pt idx="18">
                  <c:v>130</c:v>
                </c:pt>
                <c:pt idx="19">
                  <c:v>120</c:v>
                </c:pt>
                <c:pt idx="20">
                  <c:v>110</c:v>
                </c:pt>
                <c:pt idx="21">
                  <c:v>100</c:v>
                </c:pt>
                <c:pt idx="22">
                  <c:v>70</c:v>
                </c:pt>
                <c:pt idx="23">
                  <c:v>80</c:v>
                </c:pt>
                <c:pt idx="24">
                  <c:v>40</c:v>
                </c:pt>
                <c:pt idx="25">
                  <c:v>110</c:v>
                </c:pt>
                <c:pt idx="26">
                  <c:v>80</c:v>
                </c:pt>
                <c:pt idx="27">
                  <c:v>30</c:v>
                </c:pt>
                <c:pt idx="28">
                  <c:v>70</c:v>
                </c:pt>
                <c:pt idx="29">
                  <c:v>70</c:v>
                </c:pt>
                <c:pt idx="30">
                  <c:v>30</c:v>
                </c:pt>
                <c:pt idx="31">
                  <c:v>50</c:v>
                </c:pt>
                <c:pt idx="32">
                  <c:v>60</c:v>
                </c:pt>
                <c:pt idx="33">
                  <c:v>70</c:v>
                </c:pt>
                <c:pt idx="34">
                  <c:v>60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20</c:v>
                </c:pt>
                <c:pt idx="39">
                  <c:v>50</c:v>
                </c:pt>
                <c:pt idx="40">
                  <c:v>0</c:v>
                </c:pt>
                <c:pt idx="41">
                  <c:v>10</c:v>
                </c:pt>
                <c:pt idx="42">
                  <c:v>20</c:v>
                </c:pt>
                <c:pt idx="43">
                  <c:v>20</c:v>
                </c:pt>
                <c:pt idx="44">
                  <c:v>50</c:v>
                </c:pt>
                <c:pt idx="45">
                  <c:v>20</c:v>
                </c:pt>
                <c:pt idx="46">
                  <c:v>0</c:v>
                </c:pt>
                <c:pt idx="47">
                  <c:v>30</c:v>
                </c:pt>
                <c:pt idx="48">
                  <c:v>120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20</c:v>
                </c:pt>
                <c:pt idx="53">
                  <c:v>20</c:v>
                </c:pt>
                <c:pt idx="54">
                  <c:v>30</c:v>
                </c:pt>
                <c:pt idx="55">
                  <c:v>0</c:v>
                </c:pt>
                <c:pt idx="56">
                  <c:v>10</c:v>
                </c:pt>
                <c:pt idx="57">
                  <c:v>0</c:v>
                </c:pt>
                <c:pt idx="58">
                  <c:v>0</c:v>
                </c:pt>
                <c:pt idx="59">
                  <c:v>20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0</c:v>
                </c:pt>
                <c:pt idx="65">
                  <c:v>30</c:v>
                </c:pt>
                <c:pt idx="66">
                  <c:v>20</c:v>
                </c:pt>
                <c:pt idx="67">
                  <c:v>0</c:v>
                </c:pt>
                <c:pt idx="68">
                  <c:v>20</c:v>
                </c:pt>
                <c:pt idx="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3-4B11-9409-56BA32E3EE78}"/>
            </c:ext>
          </c:extLst>
        </c:ser>
        <c:ser>
          <c:idx val="2"/>
          <c:order val="2"/>
          <c:tx>
            <c:v>schwere Unfälle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Gesamt!$I$91:$I$160</c:f>
              <c:numCache>
                <c:formatCode>General</c:formatCode>
                <c:ptCount val="70"/>
                <c:pt idx="0">
                  <c:v>1812</c:v>
                </c:pt>
                <c:pt idx="1">
                  <c:v>1949</c:v>
                </c:pt>
                <c:pt idx="2">
                  <c:v>2007</c:v>
                </c:pt>
                <c:pt idx="3">
                  <c:v>1949</c:v>
                </c:pt>
                <c:pt idx="4">
                  <c:v>1877</c:v>
                </c:pt>
                <c:pt idx="5">
                  <c:v>2199</c:v>
                </c:pt>
                <c:pt idx="6">
                  <c:v>2348</c:v>
                </c:pt>
                <c:pt idx="7">
                  <c:v>2367</c:v>
                </c:pt>
                <c:pt idx="8">
                  <c:v>2327</c:v>
                </c:pt>
                <c:pt idx="9">
                  <c:v>1986</c:v>
                </c:pt>
                <c:pt idx="10">
                  <c:v>1872</c:v>
                </c:pt>
                <c:pt idx="11">
                  <c:v>1683</c:v>
                </c:pt>
                <c:pt idx="12">
                  <c:v>1701</c:v>
                </c:pt>
                <c:pt idx="13">
                  <c:v>1549</c:v>
                </c:pt>
                <c:pt idx="14">
                  <c:v>1541</c:v>
                </c:pt>
                <c:pt idx="15">
                  <c:v>1524</c:v>
                </c:pt>
                <c:pt idx="16">
                  <c:v>1352</c:v>
                </c:pt>
                <c:pt idx="17">
                  <c:v>1091</c:v>
                </c:pt>
                <c:pt idx="18">
                  <c:v>882</c:v>
                </c:pt>
                <c:pt idx="19">
                  <c:v>913</c:v>
                </c:pt>
                <c:pt idx="20">
                  <c:v>884</c:v>
                </c:pt>
                <c:pt idx="21">
                  <c:v>871</c:v>
                </c:pt>
                <c:pt idx="22">
                  <c:v>795</c:v>
                </c:pt>
                <c:pt idx="23">
                  <c:v>691</c:v>
                </c:pt>
                <c:pt idx="24">
                  <c:v>672</c:v>
                </c:pt>
                <c:pt idx="25">
                  <c:v>543</c:v>
                </c:pt>
                <c:pt idx="26">
                  <c:v>523</c:v>
                </c:pt>
                <c:pt idx="27">
                  <c:v>468</c:v>
                </c:pt>
                <c:pt idx="28">
                  <c:v>421</c:v>
                </c:pt>
                <c:pt idx="29">
                  <c:v>408</c:v>
                </c:pt>
                <c:pt idx="30">
                  <c:v>421</c:v>
                </c:pt>
                <c:pt idx="31">
                  <c:v>438</c:v>
                </c:pt>
                <c:pt idx="32">
                  <c:v>422</c:v>
                </c:pt>
                <c:pt idx="33">
                  <c:v>397</c:v>
                </c:pt>
                <c:pt idx="34">
                  <c:v>372</c:v>
                </c:pt>
                <c:pt idx="35">
                  <c:v>426</c:v>
                </c:pt>
                <c:pt idx="36">
                  <c:v>437</c:v>
                </c:pt>
                <c:pt idx="37">
                  <c:v>360</c:v>
                </c:pt>
                <c:pt idx="38">
                  <c:v>275</c:v>
                </c:pt>
                <c:pt idx="39">
                  <c:v>272</c:v>
                </c:pt>
                <c:pt idx="40">
                  <c:v>208</c:v>
                </c:pt>
                <c:pt idx="41">
                  <c:v>219</c:v>
                </c:pt>
                <c:pt idx="42">
                  <c:v>257</c:v>
                </c:pt>
                <c:pt idx="43">
                  <c:v>297</c:v>
                </c:pt>
                <c:pt idx="44">
                  <c:v>217</c:v>
                </c:pt>
                <c:pt idx="45">
                  <c:v>154</c:v>
                </c:pt>
                <c:pt idx="46">
                  <c:v>155</c:v>
                </c:pt>
                <c:pt idx="47">
                  <c:v>162</c:v>
                </c:pt>
                <c:pt idx="48">
                  <c:v>118</c:v>
                </c:pt>
                <c:pt idx="49">
                  <c:v>113</c:v>
                </c:pt>
                <c:pt idx="50">
                  <c:v>94</c:v>
                </c:pt>
                <c:pt idx="51">
                  <c:v>61</c:v>
                </c:pt>
                <c:pt idx="52">
                  <c:v>80</c:v>
                </c:pt>
                <c:pt idx="53">
                  <c:v>72</c:v>
                </c:pt>
                <c:pt idx="54">
                  <c:v>60</c:v>
                </c:pt>
                <c:pt idx="55">
                  <c:v>58</c:v>
                </c:pt>
                <c:pt idx="56">
                  <c:v>65</c:v>
                </c:pt>
                <c:pt idx="57">
                  <c:v>63</c:v>
                </c:pt>
                <c:pt idx="58">
                  <c:v>60</c:v>
                </c:pt>
                <c:pt idx="59">
                  <c:v>58</c:v>
                </c:pt>
                <c:pt idx="60">
                  <c:v>42</c:v>
                </c:pt>
                <c:pt idx="61">
                  <c:v>32</c:v>
                </c:pt>
                <c:pt idx="62">
                  <c:v>35</c:v>
                </c:pt>
                <c:pt idx="63">
                  <c:v>35</c:v>
                </c:pt>
                <c:pt idx="64">
                  <c:v>27</c:v>
                </c:pt>
                <c:pt idx="65">
                  <c:v>40</c:v>
                </c:pt>
                <c:pt idx="66">
                  <c:v>34</c:v>
                </c:pt>
                <c:pt idx="67">
                  <c:v>40</c:v>
                </c:pt>
                <c:pt idx="68">
                  <c:v>37</c:v>
                </c:pt>
                <c:pt idx="6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83-4B11-9409-56BA32E3EE78}"/>
            </c:ext>
          </c:extLst>
        </c:ser>
        <c:ser>
          <c:idx val="3"/>
          <c:order val="3"/>
          <c:tx>
            <c:v>leichte Unfälle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Gesamt!$K$91:$K$160</c:f>
              <c:numCache>
                <c:formatCode>General</c:formatCode>
                <c:ptCount val="70"/>
                <c:pt idx="0">
                  <c:v>3935</c:v>
                </c:pt>
                <c:pt idx="1">
                  <c:v>4365</c:v>
                </c:pt>
                <c:pt idx="2">
                  <c:v>5097</c:v>
                </c:pt>
                <c:pt idx="3">
                  <c:v>5155</c:v>
                </c:pt>
                <c:pt idx="4">
                  <c:v>5196</c:v>
                </c:pt>
                <c:pt idx="5">
                  <c:v>5443</c:v>
                </c:pt>
                <c:pt idx="6">
                  <c:v>5878</c:v>
                </c:pt>
                <c:pt idx="7">
                  <c:v>5945</c:v>
                </c:pt>
                <c:pt idx="8">
                  <c:v>5870</c:v>
                </c:pt>
                <c:pt idx="9">
                  <c:v>5068</c:v>
                </c:pt>
                <c:pt idx="10">
                  <c:v>4509</c:v>
                </c:pt>
                <c:pt idx="11">
                  <c:v>4353</c:v>
                </c:pt>
                <c:pt idx="12">
                  <c:v>4047</c:v>
                </c:pt>
                <c:pt idx="13">
                  <c:v>3645</c:v>
                </c:pt>
                <c:pt idx="14">
                  <c:v>3053</c:v>
                </c:pt>
                <c:pt idx="15">
                  <c:v>2933</c:v>
                </c:pt>
                <c:pt idx="16">
                  <c:v>2671</c:v>
                </c:pt>
                <c:pt idx="17">
                  <c:v>2169</c:v>
                </c:pt>
                <c:pt idx="18">
                  <c:v>1857</c:v>
                </c:pt>
                <c:pt idx="19">
                  <c:v>1591</c:v>
                </c:pt>
                <c:pt idx="20">
                  <c:v>1478</c:v>
                </c:pt>
                <c:pt idx="21">
                  <c:v>1463</c:v>
                </c:pt>
                <c:pt idx="22">
                  <c:v>1355</c:v>
                </c:pt>
                <c:pt idx="23">
                  <c:v>1216</c:v>
                </c:pt>
                <c:pt idx="24">
                  <c:v>1249</c:v>
                </c:pt>
                <c:pt idx="25">
                  <c:v>1090</c:v>
                </c:pt>
                <c:pt idx="26">
                  <c:v>1018</c:v>
                </c:pt>
                <c:pt idx="27">
                  <c:v>923</c:v>
                </c:pt>
                <c:pt idx="28">
                  <c:v>693</c:v>
                </c:pt>
                <c:pt idx="29">
                  <c:v>677</c:v>
                </c:pt>
                <c:pt idx="30">
                  <c:v>803</c:v>
                </c:pt>
                <c:pt idx="31">
                  <c:v>740</c:v>
                </c:pt>
                <c:pt idx="32">
                  <c:v>762</c:v>
                </c:pt>
                <c:pt idx="33">
                  <c:v>710</c:v>
                </c:pt>
                <c:pt idx="34">
                  <c:v>631</c:v>
                </c:pt>
                <c:pt idx="35">
                  <c:v>751</c:v>
                </c:pt>
                <c:pt idx="36">
                  <c:v>649</c:v>
                </c:pt>
                <c:pt idx="37">
                  <c:v>555</c:v>
                </c:pt>
                <c:pt idx="38">
                  <c:v>546</c:v>
                </c:pt>
                <c:pt idx="39">
                  <c:v>402</c:v>
                </c:pt>
                <c:pt idx="40">
                  <c:v>382</c:v>
                </c:pt>
                <c:pt idx="41">
                  <c:v>369</c:v>
                </c:pt>
                <c:pt idx="42">
                  <c:v>509</c:v>
                </c:pt>
                <c:pt idx="43">
                  <c:v>510</c:v>
                </c:pt>
                <c:pt idx="44">
                  <c:v>462</c:v>
                </c:pt>
                <c:pt idx="45">
                  <c:v>403</c:v>
                </c:pt>
                <c:pt idx="46">
                  <c:v>317</c:v>
                </c:pt>
                <c:pt idx="47">
                  <c:v>299</c:v>
                </c:pt>
                <c:pt idx="48">
                  <c:v>252</c:v>
                </c:pt>
                <c:pt idx="49">
                  <c:v>274</c:v>
                </c:pt>
                <c:pt idx="50">
                  <c:v>170</c:v>
                </c:pt>
                <c:pt idx="51">
                  <c:v>168</c:v>
                </c:pt>
                <c:pt idx="52">
                  <c:v>123</c:v>
                </c:pt>
                <c:pt idx="53">
                  <c:v>152</c:v>
                </c:pt>
                <c:pt idx="54">
                  <c:v>124</c:v>
                </c:pt>
                <c:pt idx="55">
                  <c:v>125</c:v>
                </c:pt>
                <c:pt idx="56">
                  <c:v>111</c:v>
                </c:pt>
                <c:pt idx="57">
                  <c:v>150</c:v>
                </c:pt>
                <c:pt idx="58">
                  <c:v>150</c:v>
                </c:pt>
                <c:pt idx="59">
                  <c:v>128</c:v>
                </c:pt>
                <c:pt idx="60">
                  <c:v>106</c:v>
                </c:pt>
                <c:pt idx="61">
                  <c:v>87</c:v>
                </c:pt>
                <c:pt idx="62">
                  <c:v>105</c:v>
                </c:pt>
                <c:pt idx="63">
                  <c:v>93</c:v>
                </c:pt>
                <c:pt idx="64">
                  <c:v>76</c:v>
                </c:pt>
                <c:pt idx="65">
                  <c:v>95</c:v>
                </c:pt>
                <c:pt idx="66">
                  <c:v>105</c:v>
                </c:pt>
                <c:pt idx="67">
                  <c:v>100</c:v>
                </c:pt>
                <c:pt idx="68">
                  <c:v>102</c:v>
                </c:pt>
                <c:pt idx="69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83-4B11-9409-56BA32E3E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222808"/>
        <c:axId val="517215920"/>
      </c:lineChart>
      <c:catAx>
        <c:axId val="51722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7215920"/>
        <c:crosses val="autoZero"/>
        <c:auto val="1"/>
        <c:lblAlgn val="ctr"/>
        <c:lblOffset val="100"/>
        <c:noMultiLvlLbl val="0"/>
      </c:catAx>
      <c:valAx>
        <c:axId val="51721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722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Gesamt!$C$141:$C$160</c:f>
              <c:numCache>
                <c:formatCode>General</c:formatCode>
                <c:ptCount val="20"/>
                <c:pt idx="0">
                  <c:v>265</c:v>
                </c:pt>
                <c:pt idx="1">
                  <c:v>230</c:v>
                </c:pt>
                <c:pt idx="2">
                  <c:v>205</c:v>
                </c:pt>
                <c:pt idx="3">
                  <c:v>226</c:v>
                </c:pt>
                <c:pt idx="4">
                  <c:v>187</c:v>
                </c:pt>
                <c:pt idx="5">
                  <c:v>183</c:v>
                </c:pt>
                <c:pt idx="6">
                  <c:v>177</c:v>
                </c:pt>
                <c:pt idx="7">
                  <c:v>213</c:v>
                </c:pt>
                <c:pt idx="8">
                  <c:v>210</c:v>
                </c:pt>
                <c:pt idx="9">
                  <c:v>188</c:v>
                </c:pt>
                <c:pt idx="10">
                  <c:v>149</c:v>
                </c:pt>
                <c:pt idx="11">
                  <c:v>120</c:v>
                </c:pt>
                <c:pt idx="12">
                  <c:v>141</c:v>
                </c:pt>
                <c:pt idx="13">
                  <c:v>129</c:v>
                </c:pt>
                <c:pt idx="14">
                  <c:v>103</c:v>
                </c:pt>
                <c:pt idx="15">
                  <c:v>138</c:v>
                </c:pt>
                <c:pt idx="16">
                  <c:v>141</c:v>
                </c:pt>
                <c:pt idx="17">
                  <c:v>140</c:v>
                </c:pt>
                <c:pt idx="18">
                  <c:v>141</c:v>
                </c:pt>
                <c:pt idx="1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B-437B-9EDF-F6225FB1435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Gesamt!$F$141:$F$160</c:f>
              <c:numCache>
                <c:formatCode>General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0</c:v>
                </c:pt>
                <c:pt idx="15">
                  <c:v>30</c:v>
                </c:pt>
                <c:pt idx="16">
                  <c:v>20</c:v>
                </c:pt>
                <c:pt idx="17">
                  <c:v>0</c:v>
                </c:pt>
                <c:pt idx="18">
                  <c:v>20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B-437B-9EDF-F6225FB14355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Gesamt!$I$141:$I$160</c:f>
              <c:numCache>
                <c:formatCode>General</c:formatCode>
                <c:ptCount val="20"/>
                <c:pt idx="0">
                  <c:v>94</c:v>
                </c:pt>
                <c:pt idx="1">
                  <c:v>61</c:v>
                </c:pt>
                <c:pt idx="2">
                  <c:v>80</c:v>
                </c:pt>
                <c:pt idx="3">
                  <c:v>72</c:v>
                </c:pt>
                <c:pt idx="4">
                  <c:v>60</c:v>
                </c:pt>
                <c:pt idx="5">
                  <c:v>58</c:v>
                </c:pt>
                <c:pt idx="6">
                  <c:v>65</c:v>
                </c:pt>
                <c:pt idx="7">
                  <c:v>63</c:v>
                </c:pt>
                <c:pt idx="8">
                  <c:v>60</c:v>
                </c:pt>
                <c:pt idx="9">
                  <c:v>58</c:v>
                </c:pt>
                <c:pt idx="10">
                  <c:v>42</c:v>
                </c:pt>
                <c:pt idx="11">
                  <c:v>32</c:v>
                </c:pt>
                <c:pt idx="12">
                  <c:v>35</c:v>
                </c:pt>
                <c:pt idx="13">
                  <c:v>35</c:v>
                </c:pt>
                <c:pt idx="14">
                  <c:v>27</c:v>
                </c:pt>
                <c:pt idx="15">
                  <c:v>40</c:v>
                </c:pt>
                <c:pt idx="16">
                  <c:v>34</c:v>
                </c:pt>
                <c:pt idx="17">
                  <c:v>40</c:v>
                </c:pt>
                <c:pt idx="18">
                  <c:v>37</c:v>
                </c:pt>
                <c:pt idx="1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B-437B-9EDF-F6225FB14355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Gesamt!$K$141:$K$160</c:f>
              <c:numCache>
                <c:formatCode>General</c:formatCode>
                <c:ptCount val="20"/>
                <c:pt idx="0">
                  <c:v>170</c:v>
                </c:pt>
                <c:pt idx="1">
                  <c:v>168</c:v>
                </c:pt>
                <c:pt idx="2">
                  <c:v>123</c:v>
                </c:pt>
                <c:pt idx="3">
                  <c:v>152</c:v>
                </c:pt>
                <c:pt idx="4">
                  <c:v>124</c:v>
                </c:pt>
                <c:pt idx="5">
                  <c:v>125</c:v>
                </c:pt>
                <c:pt idx="6">
                  <c:v>111</c:v>
                </c:pt>
                <c:pt idx="7">
                  <c:v>150</c:v>
                </c:pt>
                <c:pt idx="8">
                  <c:v>150</c:v>
                </c:pt>
                <c:pt idx="9">
                  <c:v>128</c:v>
                </c:pt>
                <c:pt idx="10">
                  <c:v>106</c:v>
                </c:pt>
                <c:pt idx="11">
                  <c:v>87</c:v>
                </c:pt>
                <c:pt idx="12">
                  <c:v>105</c:v>
                </c:pt>
                <c:pt idx="13">
                  <c:v>93</c:v>
                </c:pt>
                <c:pt idx="14">
                  <c:v>76</c:v>
                </c:pt>
                <c:pt idx="15">
                  <c:v>95</c:v>
                </c:pt>
                <c:pt idx="16">
                  <c:v>105</c:v>
                </c:pt>
                <c:pt idx="17">
                  <c:v>100</c:v>
                </c:pt>
                <c:pt idx="18">
                  <c:v>102</c:v>
                </c:pt>
                <c:pt idx="19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4B-437B-9EDF-F6225FB14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539816"/>
        <c:axId val="1094540472"/>
      </c:lineChart>
      <c:catAx>
        <c:axId val="109453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4540472"/>
        <c:crosses val="autoZero"/>
        <c:auto val="1"/>
        <c:lblAlgn val="ctr"/>
        <c:lblOffset val="100"/>
        <c:noMultiLvlLbl val="0"/>
      </c:catAx>
      <c:valAx>
        <c:axId val="109454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4539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Gesamt!$D$141:$D$160</c:f>
              <c:numCache>
                <c:formatCode>0.0</c:formatCode>
                <c:ptCount val="20"/>
                <c:pt idx="0">
                  <c:v>27.3</c:v>
                </c:pt>
                <c:pt idx="1">
                  <c:v>25</c:v>
                </c:pt>
                <c:pt idx="2">
                  <c:v>22.2</c:v>
                </c:pt>
                <c:pt idx="3">
                  <c:v>23.9</c:v>
                </c:pt>
                <c:pt idx="4">
                  <c:v>20.9</c:v>
                </c:pt>
                <c:pt idx="5">
                  <c:v>20.9</c:v>
                </c:pt>
                <c:pt idx="6">
                  <c:v>18.930481283422459</c:v>
                </c:pt>
                <c:pt idx="7">
                  <c:v>23.535911602209943</c:v>
                </c:pt>
                <c:pt idx="8">
                  <c:v>21.276595744680854</c:v>
                </c:pt>
                <c:pt idx="9">
                  <c:v>22.065727699530516</c:v>
                </c:pt>
                <c:pt idx="10">
                  <c:v>18.765743073047858</c:v>
                </c:pt>
                <c:pt idx="11">
                  <c:v>16.438356164383563</c:v>
                </c:pt>
                <c:pt idx="12">
                  <c:v>18.8</c:v>
                </c:pt>
                <c:pt idx="13">
                  <c:v>16.753246753246753</c:v>
                </c:pt>
                <c:pt idx="14">
                  <c:v>14.109589041095891</c:v>
                </c:pt>
                <c:pt idx="15">
                  <c:v>17.037037037037038</c:v>
                </c:pt>
                <c:pt idx="16">
                  <c:v>16.588235294117649</c:v>
                </c:pt>
                <c:pt idx="17">
                  <c:v>16.279069767441861</c:v>
                </c:pt>
                <c:pt idx="18">
                  <c:v>16.588235294117649</c:v>
                </c:pt>
                <c:pt idx="19" formatCode="General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4-4AA2-97F6-DEB9E7C0755E}"/>
            </c:ext>
          </c:extLst>
        </c:ser>
        <c:ser>
          <c:idx val="1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Gesamt!$G$141:$G$160</c:f>
              <c:numCache>
                <c:formatCode>0.00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1.0695187165775402</c:v>
                </c:pt>
                <c:pt idx="7">
                  <c:v>0</c:v>
                </c:pt>
                <c:pt idx="8">
                  <c:v>0</c:v>
                </c:pt>
                <c:pt idx="9">
                  <c:v>2.347417840375587</c:v>
                </c:pt>
                <c:pt idx="10">
                  <c:v>1.2594458438287153</c:v>
                </c:pt>
                <c:pt idx="11">
                  <c:v>1.3698630136986301</c:v>
                </c:pt>
                <c:pt idx="12">
                  <c:v>1.3333333333333333</c:v>
                </c:pt>
                <c:pt idx="13">
                  <c:v>1.2987012987012987</c:v>
                </c:pt>
                <c:pt idx="14">
                  <c:v>0</c:v>
                </c:pt>
                <c:pt idx="15">
                  <c:v>3.7037037037037042</c:v>
                </c:pt>
                <c:pt idx="16">
                  <c:v>2.3529411764705883</c:v>
                </c:pt>
                <c:pt idx="17">
                  <c:v>0</c:v>
                </c:pt>
                <c:pt idx="18">
                  <c:v>2.3529411764705883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4-4AA2-97F6-DEB9E7C0755E}"/>
            </c:ext>
          </c:extLst>
        </c:ser>
        <c:ser>
          <c:idx val="2"/>
          <c:order val="2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Gesamt!$J$141:$J$160</c:f>
              <c:numCache>
                <c:formatCode>0.0</c:formatCode>
                <c:ptCount val="20"/>
                <c:pt idx="0">
                  <c:v>9.6999999999999993</c:v>
                </c:pt>
                <c:pt idx="1">
                  <c:v>6.5</c:v>
                </c:pt>
                <c:pt idx="2">
                  <c:v>8.6999999999999993</c:v>
                </c:pt>
                <c:pt idx="3">
                  <c:v>7.6</c:v>
                </c:pt>
                <c:pt idx="4">
                  <c:v>6.7</c:v>
                </c:pt>
                <c:pt idx="5">
                  <c:v>6.6</c:v>
                </c:pt>
                <c:pt idx="6">
                  <c:v>6.9518716577540109</c:v>
                </c:pt>
                <c:pt idx="7">
                  <c:v>6.9613259668508283</c:v>
                </c:pt>
                <c:pt idx="8">
                  <c:v>6.0790273556231007</c:v>
                </c:pt>
                <c:pt idx="9">
                  <c:v>6.807511737089202</c:v>
                </c:pt>
                <c:pt idx="10">
                  <c:v>5.2896725440806041</c:v>
                </c:pt>
                <c:pt idx="11">
                  <c:v>4.3835616438356162</c:v>
                </c:pt>
                <c:pt idx="12">
                  <c:v>4.666666666666667</c:v>
                </c:pt>
                <c:pt idx="13">
                  <c:v>4.545454545454545</c:v>
                </c:pt>
                <c:pt idx="14">
                  <c:v>3.6986301369863015</c:v>
                </c:pt>
                <c:pt idx="15">
                  <c:v>4.9382716049382722</c:v>
                </c:pt>
                <c:pt idx="16">
                  <c:v>4</c:v>
                </c:pt>
                <c:pt idx="17">
                  <c:v>4.6511627906976747</c:v>
                </c:pt>
                <c:pt idx="18">
                  <c:v>4.3529411764705879</c:v>
                </c:pt>
                <c:pt idx="19" formatCode="General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4-4AA2-97F6-DEB9E7C0755E}"/>
            </c:ext>
          </c:extLst>
        </c:ser>
        <c:ser>
          <c:idx val="3"/>
          <c:order val="3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Gesamt!$L$141:$L$160</c:f>
              <c:numCache>
                <c:formatCode>0.0</c:formatCode>
                <c:ptCount val="20"/>
                <c:pt idx="0">
                  <c:v>17.5</c:v>
                </c:pt>
                <c:pt idx="1">
                  <c:v>18.3</c:v>
                </c:pt>
                <c:pt idx="2">
                  <c:v>13.3</c:v>
                </c:pt>
                <c:pt idx="3">
                  <c:v>16.100000000000001</c:v>
                </c:pt>
                <c:pt idx="4">
                  <c:v>13.9</c:v>
                </c:pt>
                <c:pt idx="5">
                  <c:v>14.3</c:v>
                </c:pt>
                <c:pt idx="6">
                  <c:v>11.871657754010696</c:v>
                </c:pt>
                <c:pt idx="7">
                  <c:v>16.574585635359114</c:v>
                </c:pt>
                <c:pt idx="8">
                  <c:v>15.197568389057752</c:v>
                </c:pt>
                <c:pt idx="9">
                  <c:v>15.023474178403756</c:v>
                </c:pt>
                <c:pt idx="10">
                  <c:v>13.350125944584383</c:v>
                </c:pt>
                <c:pt idx="11">
                  <c:v>11.917808219178083</c:v>
                </c:pt>
                <c:pt idx="12">
                  <c:v>14</c:v>
                </c:pt>
                <c:pt idx="13">
                  <c:v>12.077922077922077</c:v>
                </c:pt>
                <c:pt idx="14">
                  <c:v>10.41095890410959</c:v>
                </c:pt>
                <c:pt idx="15">
                  <c:v>11.728395061728396</c:v>
                </c:pt>
                <c:pt idx="16">
                  <c:v>12.352941176470589</c:v>
                </c:pt>
                <c:pt idx="17">
                  <c:v>11.627906976744187</c:v>
                </c:pt>
                <c:pt idx="18">
                  <c:v>12</c:v>
                </c:pt>
                <c:pt idx="19" formatCode="General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4-4AA2-97F6-DEB9E7C07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760704"/>
        <c:axId val="727761032"/>
      </c:lineChart>
      <c:catAx>
        <c:axId val="7277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7761032"/>
        <c:crosses val="autoZero"/>
        <c:auto val="1"/>
        <c:lblAlgn val="ctr"/>
        <c:lblOffset val="100"/>
        <c:noMultiLvlLbl val="0"/>
      </c:catAx>
      <c:valAx>
        <c:axId val="72776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776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Unfallanzahl nach Bergbauzweig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387359491658672E-2"/>
          <c:y val="0.10477303250425617"/>
          <c:w val="0.91095610165961793"/>
          <c:h val="0.76507737593981284"/>
        </c:manualLayout>
      </c:layout>
      <c:areaChart>
        <c:grouping val="stacked"/>
        <c:varyColors val="0"/>
        <c:ser>
          <c:idx val="0"/>
          <c:order val="0"/>
          <c:tx>
            <c:v>unter Tage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Gesamt!$M$141:$M$160</c:f>
              <c:numCache>
                <c:formatCode>General</c:formatCode>
                <c:ptCount val="20"/>
                <c:pt idx="0">
                  <c:v>33</c:v>
                </c:pt>
                <c:pt idx="1">
                  <c:v>33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30</c:v>
                </c:pt>
                <c:pt idx="7">
                  <c:v>26</c:v>
                </c:pt>
                <c:pt idx="8">
                  <c:v>23</c:v>
                </c:pt>
                <c:pt idx="9">
                  <c:v>30</c:v>
                </c:pt>
                <c:pt idx="10">
                  <c:v>31</c:v>
                </c:pt>
                <c:pt idx="11">
                  <c:v>17</c:v>
                </c:pt>
                <c:pt idx="12">
                  <c:v>28</c:v>
                </c:pt>
                <c:pt idx="13">
                  <c:v>20</c:v>
                </c:pt>
                <c:pt idx="14">
                  <c:v>11</c:v>
                </c:pt>
                <c:pt idx="15">
                  <c:v>31</c:v>
                </c:pt>
                <c:pt idx="16">
                  <c:v>23</c:v>
                </c:pt>
                <c:pt idx="17">
                  <c:v>21</c:v>
                </c:pt>
                <c:pt idx="18">
                  <c:v>23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B-4578-BAEC-45DB543F49C5}"/>
            </c:ext>
          </c:extLst>
        </c:ser>
        <c:ser>
          <c:idx val="1"/>
          <c:order val="1"/>
          <c:tx>
            <c:v>Tagebau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Gesamt!$N$141:$N$160</c:f>
              <c:numCache>
                <c:formatCode>General</c:formatCode>
                <c:ptCount val="20"/>
                <c:pt idx="0">
                  <c:v>186</c:v>
                </c:pt>
                <c:pt idx="1">
                  <c:v>170</c:v>
                </c:pt>
                <c:pt idx="2">
                  <c:v>156</c:v>
                </c:pt>
                <c:pt idx="3">
                  <c:v>189</c:v>
                </c:pt>
                <c:pt idx="4">
                  <c:v>135</c:v>
                </c:pt>
                <c:pt idx="5">
                  <c:v>142</c:v>
                </c:pt>
                <c:pt idx="6">
                  <c:v>134</c:v>
                </c:pt>
                <c:pt idx="7">
                  <c:v>163</c:v>
                </c:pt>
                <c:pt idx="8">
                  <c:v>180</c:v>
                </c:pt>
                <c:pt idx="9">
                  <c:v>140</c:v>
                </c:pt>
                <c:pt idx="10">
                  <c:v>104</c:v>
                </c:pt>
                <c:pt idx="11">
                  <c:v>80</c:v>
                </c:pt>
                <c:pt idx="12">
                  <c:v>97</c:v>
                </c:pt>
                <c:pt idx="13">
                  <c:v>93</c:v>
                </c:pt>
                <c:pt idx="14">
                  <c:v>73</c:v>
                </c:pt>
                <c:pt idx="15">
                  <c:v>94</c:v>
                </c:pt>
                <c:pt idx="16">
                  <c:v>105</c:v>
                </c:pt>
                <c:pt idx="17">
                  <c:v>104</c:v>
                </c:pt>
                <c:pt idx="18">
                  <c:v>105</c:v>
                </c:pt>
                <c:pt idx="19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B-4578-BAEC-45DB543F49C5}"/>
            </c:ext>
          </c:extLst>
        </c:ser>
        <c:ser>
          <c:idx val="2"/>
          <c:order val="2"/>
          <c:tx>
            <c:v>Bohrlochbergbau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Gesamt!$O$141:$O$160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6</c:v>
                </c:pt>
                <c:pt idx="7">
                  <c:v>12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B-4578-BAEC-45DB543F49C5}"/>
            </c:ext>
          </c:extLst>
        </c:ser>
        <c:ser>
          <c:idx val="4"/>
          <c:order val="3"/>
          <c:tx>
            <c:strRef>
              <c:f>Gesamt!$P$161</c:f>
              <c:strCache>
                <c:ptCount val="1"/>
                <c:pt idx="0">
                  <c:v>Hütten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val>
            <c:numRef>
              <c:f>Gesamt!$P$141:$P$160</c:f>
              <c:numCache>
                <c:formatCode>General</c:formatCode>
                <c:ptCount val="20"/>
                <c:pt idx="0">
                  <c:v>23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1B-4578-BAEC-45DB543F49C5}"/>
            </c:ext>
          </c:extLst>
        </c:ser>
        <c:ser>
          <c:idx val="3"/>
          <c:order val="4"/>
          <c:tx>
            <c:v>sonstige Betriebe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Gesamt!$Q$141:$Q$160</c:f>
              <c:numCache>
                <c:formatCode>General</c:formatCode>
                <c:ptCount val="20"/>
                <c:pt idx="0">
                  <c:v>28</c:v>
                </c:pt>
                <c:pt idx="1">
                  <c:v>23</c:v>
                </c:pt>
                <c:pt idx="2">
                  <c:v>15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12</c:v>
                </c:pt>
                <c:pt idx="8">
                  <c:v>4</c:v>
                </c:pt>
                <c:pt idx="9">
                  <c:v>16</c:v>
                </c:pt>
                <c:pt idx="10">
                  <c:v>8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1B-4578-BAEC-45DB543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826768"/>
        <c:axId val="1097823160"/>
      </c:areaChart>
      <c:catAx>
        <c:axId val="109782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7823160"/>
        <c:crosses val="autoZero"/>
        <c:auto val="1"/>
        <c:lblAlgn val="ctr"/>
        <c:lblOffset val="100"/>
        <c:noMultiLvlLbl val="0"/>
      </c:catAx>
      <c:valAx>
        <c:axId val="109782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782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verfahrene Arbeitsstunden [Mio.</a:t>
            </a:r>
            <a:r>
              <a:rPr lang="de-AT" baseline="0"/>
              <a:t> h]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Gesamt!$B$141:$B$160</c:f>
              <c:numCache>
                <c:formatCode>General</c:formatCode>
                <c:ptCount val="20"/>
                <c:pt idx="0">
                  <c:v>9.6999999999999993</c:v>
                </c:pt>
                <c:pt idx="1">
                  <c:v>9.1</c:v>
                </c:pt>
                <c:pt idx="2">
                  <c:v>9.2200000000000006</c:v>
                </c:pt>
                <c:pt idx="3">
                  <c:v>9.4700000000000006</c:v>
                </c:pt>
                <c:pt idx="4">
                  <c:v>8.94</c:v>
                </c:pt>
                <c:pt idx="5">
                  <c:v>8.74</c:v>
                </c:pt>
                <c:pt idx="6">
                  <c:v>9.35</c:v>
                </c:pt>
                <c:pt idx="7">
                  <c:v>9.0500000000000007</c:v>
                </c:pt>
                <c:pt idx="8">
                  <c:v>9.8699999999999992</c:v>
                </c:pt>
                <c:pt idx="9">
                  <c:v>8.52</c:v>
                </c:pt>
                <c:pt idx="10">
                  <c:v>7.94</c:v>
                </c:pt>
                <c:pt idx="11">
                  <c:v>7.3</c:v>
                </c:pt>
                <c:pt idx="12">
                  <c:v>7.5</c:v>
                </c:pt>
                <c:pt idx="13">
                  <c:v>7.7</c:v>
                </c:pt>
                <c:pt idx="14">
                  <c:v>7.3</c:v>
                </c:pt>
                <c:pt idx="15">
                  <c:v>8.1</c:v>
                </c:pt>
                <c:pt idx="16">
                  <c:v>8.5</c:v>
                </c:pt>
                <c:pt idx="17">
                  <c:v>8.6</c:v>
                </c:pt>
                <c:pt idx="18">
                  <c:v>8.5</c:v>
                </c:pt>
                <c:pt idx="19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3-4C99-8D3B-74C221122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36936"/>
        <c:axId val="887135952"/>
      </c:lineChart>
      <c:catAx>
        <c:axId val="88713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135952"/>
        <c:crosses val="autoZero"/>
        <c:auto val="1"/>
        <c:lblAlgn val="ctr"/>
        <c:lblOffset val="100"/>
        <c:noMultiLvlLbl val="0"/>
      </c:catAx>
      <c:valAx>
        <c:axId val="887135952"/>
        <c:scaling>
          <c:orientation val="minMax"/>
          <c:max val="10"/>
          <c:min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713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verlorene Arbeitszeit [h]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Gesamt!$R$141:$R$160</c:f>
              <c:numCache>
                <c:formatCode>General</c:formatCode>
                <c:ptCount val="20"/>
                <c:pt idx="0">
                  <c:v>36953</c:v>
                </c:pt>
                <c:pt idx="1">
                  <c:v>29521</c:v>
                </c:pt>
                <c:pt idx="2">
                  <c:v>31141</c:v>
                </c:pt>
                <c:pt idx="3">
                  <c:v>34905</c:v>
                </c:pt>
                <c:pt idx="4">
                  <c:v>27454</c:v>
                </c:pt>
                <c:pt idx="5">
                  <c:v>26163</c:v>
                </c:pt>
                <c:pt idx="6">
                  <c:v>26000</c:v>
                </c:pt>
                <c:pt idx="7">
                  <c:v>26573</c:v>
                </c:pt>
                <c:pt idx="8">
                  <c:v>26126</c:v>
                </c:pt>
                <c:pt idx="9">
                  <c:v>26438</c:v>
                </c:pt>
                <c:pt idx="10">
                  <c:v>19574</c:v>
                </c:pt>
                <c:pt idx="11">
                  <c:v>16625</c:v>
                </c:pt>
                <c:pt idx="12">
                  <c:v>20577</c:v>
                </c:pt>
                <c:pt idx="13">
                  <c:v>17326</c:v>
                </c:pt>
                <c:pt idx="14">
                  <c:v>15204</c:v>
                </c:pt>
                <c:pt idx="15">
                  <c:v>21966</c:v>
                </c:pt>
                <c:pt idx="16">
                  <c:v>21135</c:v>
                </c:pt>
                <c:pt idx="17">
                  <c:v>19167</c:v>
                </c:pt>
                <c:pt idx="18">
                  <c:v>17741</c:v>
                </c:pt>
                <c:pt idx="19">
                  <c:v>25415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4-4ED2-ADAF-F584C4A78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109552"/>
        <c:axId val="834105944"/>
      </c:lineChart>
      <c:catAx>
        <c:axId val="83410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105944"/>
        <c:crosses val="autoZero"/>
        <c:auto val="1"/>
        <c:lblAlgn val="ctr"/>
        <c:lblOffset val="100"/>
        <c:noMultiLvlLbl val="0"/>
      </c:catAx>
      <c:valAx>
        <c:axId val="834105944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10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Unfallzeitverlust [h]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Gesamt!$S$141:$S$160</c:f>
              <c:numCache>
                <c:formatCode>General</c:formatCode>
                <c:ptCount val="20"/>
                <c:pt idx="0">
                  <c:v>3803</c:v>
                </c:pt>
                <c:pt idx="1">
                  <c:v>3209</c:v>
                </c:pt>
                <c:pt idx="2">
                  <c:v>3376</c:v>
                </c:pt>
                <c:pt idx="3">
                  <c:v>3686</c:v>
                </c:pt>
                <c:pt idx="4">
                  <c:v>3072</c:v>
                </c:pt>
                <c:pt idx="5">
                  <c:v>2992</c:v>
                </c:pt>
                <c:pt idx="6">
                  <c:v>2780</c:v>
                </c:pt>
                <c:pt idx="7">
                  <c:v>2934</c:v>
                </c:pt>
                <c:pt idx="8">
                  <c:v>2647</c:v>
                </c:pt>
                <c:pt idx="9">
                  <c:v>3103</c:v>
                </c:pt>
                <c:pt idx="10">
                  <c:v>2464</c:v>
                </c:pt>
                <c:pt idx="11">
                  <c:v>2267</c:v>
                </c:pt>
                <c:pt idx="12">
                  <c:v>2743</c:v>
                </c:pt>
                <c:pt idx="13">
                  <c:v>2252</c:v>
                </c:pt>
                <c:pt idx="14">
                  <c:v>2076</c:v>
                </c:pt>
                <c:pt idx="15">
                  <c:v>2720</c:v>
                </c:pt>
                <c:pt idx="16">
                  <c:v>2481</c:v>
                </c:pt>
                <c:pt idx="17">
                  <c:v>2232</c:v>
                </c:pt>
                <c:pt idx="18">
                  <c:v>2096</c:v>
                </c:pt>
                <c:pt idx="19">
                  <c:v>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4-48B6-A03F-C583A8B6A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132512"/>
        <c:axId val="834103648"/>
      </c:lineChart>
      <c:catAx>
        <c:axId val="83413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103648"/>
        <c:crosses val="autoZero"/>
        <c:auto val="1"/>
        <c:lblAlgn val="ctr"/>
        <c:lblOffset val="100"/>
        <c:noMultiLvlLbl val="0"/>
      </c:catAx>
      <c:valAx>
        <c:axId val="834103648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413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durchschnittliche Heildauer [h]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Gesamt!$T$141:$T$160</c:f>
              <c:numCache>
                <c:formatCode>General</c:formatCode>
                <c:ptCount val="20"/>
                <c:pt idx="0">
                  <c:v>139.4</c:v>
                </c:pt>
                <c:pt idx="1">
                  <c:v>128.4</c:v>
                </c:pt>
                <c:pt idx="2">
                  <c:v>151.9</c:v>
                </c:pt>
                <c:pt idx="3">
                  <c:v>154.4</c:v>
                </c:pt>
                <c:pt idx="4">
                  <c:v>146.80000000000001</c:v>
                </c:pt>
                <c:pt idx="5">
                  <c:v>143</c:v>
                </c:pt>
                <c:pt idx="6">
                  <c:v>146.9</c:v>
                </c:pt>
                <c:pt idx="7">
                  <c:v>124.8</c:v>
                </c:pt>
                <c:pt idx="8">
                  <c:v>124.4</c:v>
                </c:pt>
                <c:pt idx="9">
                  <c:v>140.6</c:v>
                </c:pt>
                <c:pt idx="10">
                  <c:v>131.4</c:v>
                </c:pt>
                <c:pt idx="11">
                  <c:v>138.5</c:v>
                </c:pt>
                <c:pt idx="12">
                  <c:v>145.9</c:v>
                </c:pt>
                <c:pt idx="13">
                  <c:v>134.30000000000001</c:v>
                </c:pt>
                <c:pt idx="14">
                  <c:v>147.6</c:v>
                </c:pt>
                <c:pt idx="15">
                  <c:v>159.19999999999999</c:v>
                </c:pt>
                <c:pt idx="16">
                  <c:v>149.9</c:v>
                </c:pt>
                <c:pt idx="17">
                  <c:v>136.9</c:v>
                </c:pt>
                <c:pt idx="18">
                  <c:v>125.8</c:v>
                </c:pt>
                <c:pt idx="19">
                  <c:v>166.1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4-434F-AB17-9EDD893BE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4481104"/>
        <c:axId val="1094484056"/>
      </c:lineChart>
      <c:catAx>
        <c:axId val="109448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4484056"/>
        <c:crosses val="autoZero"/>
        <c:auto val="1"/>
        <c:lblAlgn val="ctr"/>
        <c:lblOffset val="100"/>
        <c:noMultiLvlLbl val="0"/>
      </c:catAx>
      <c:valAx>
        <c:axId val="1094484056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448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Unfallanzahl im jeweiligen Bergbauzweig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Untertagebergbau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Gesamt!$M$141:$M$160</c:f>
              <c:numCache>
                <c:formatCode>General</c:formatCode>
                <c:ptCount val="20"/>
                <c:pt idx="0">
                  <c:v>33</c:v>
                </c:pt>
                <c:pt idx="1">
                  <c:v>33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26</c:v>
                </c:pt>
                <c:pt idx="6">
                  <c:v>30</c:v>
                </c:pt>
                <c:pt idx="7">
                  <c:v>26</c:v>
                </c:pt>
                <c:pt idx="8">
                  <c:v>23</c:v>
                </c:pt>
                <c:pt idx="9">
                  <c:v>30</c:v>
                </c:pt>
                <c:pt idx="10">
                  <c:v>31</c:v>
                </c:pt>
                <c:pt idx="11">
                  <c:v>17</c:v>
                </c:pt>
                <c:pt idx="12">
                  <c:v>28</c:v>
                </c:pt>
                <c:pt idx="13">
                  <c:v>20</c:v>
                </c:pt>
                <c:pt idx="14">
                  <c:v>11</c:v>
                </c:pt>
                <c:pt idx="15">
                  <c:v>31</c:v>
                </c:pt>
                <c:pt idx="16">
                  <c:v>23</c:v>
                </c:pt>
                <c:pt idx="17">
                  <c:v>21</c:v>
                </c:pt>
                <c:pt idx="18">
                  <c:v>23</c:v>
                </c:pt>
                <c:pt idx="1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D-49D5-A7B8-96B7D567DF7A}"/>
            </c:ext>
          </c:extLst>
        </c:ser>
        <c:ser>
          <c:idx val="2"/>
          <c:order val="2"/>
          <c:tx>
            <c:v>Bohrlochbergbau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Gesamt!$O$141:$O$160</c:f>
              <c:numCache>
                <c:formatCode>General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6</c:v>
                </c:pt>
                <c:pt idx="7">
                  <c:v>12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D-49D5-A7B8-96B7D567DF7A}"/>
            </c:ext>
          </c:extLst>
        </c:ser>
        <c:ser>
          <c:idx val="4"/>
          <c:order val="4"/>
          <c:tx>
            <c:v>sonstige Betriebe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Gesamt!$Q$141:$Q$160</c:f>
              <c:numCache>
                <c:formatCode>General</c:formatCode>
                <c:ptCount val="20"/>
                <c:pt idx="0">
                  <c:v>28</c:v>
                </c:pt>
                <c:pt idx="1">
                  <c:v>23</c:v>
                </c:pt>
                <c:pt idx="2">
                  <c:v>15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12</c:v>
                </c:pt>
                <c:pt idx="8">
                  <c:v>4</c:v>
                </c:pt>
                <c:pt idx="9">
                  <c:v>16</c:v>
                </c:pt>
                <c:pt idx="10">
                  <c:v>8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D-49D5-A7B8-96B7D567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096328"/>
        <c:axId val="70309796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Gesamt!$A$141:$A$160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Gesamt!$P$141:$P$160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23</c:v>
                      </c:pt>
                      <c:pt idx="1">
                        <c:v>15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61D-49D5-A7B8-96B7D567DF7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1"/>
          <c:tx>
            <c:v>Tagbau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Gesamt!$N$141:$N$160</c:f>
              <c:numCache>
                <c:formatCode>General</c:formatCode>
                <c:ptCount val="20"/>
                <c:pt idx="0">
                  <c:v>186</c:v>
                </c:pt>
                <c:pt idx="1">
                  <c:v>170</c:v>
                </c:pt>
                <c:pt idx="2">
                  <c:v>156</c:v>
                </c:pt>
                <c:pt idx="3">
                  <c:v>189</c:v>
                </c:pt>
                <c:pt idx="4">
                  <c:v>135</c:v>
                </c:pt>
                <c:pt idx="5">
                  <c:v>142</c:v>
                </c:pt>
                <c:pt idx="6">
                  <c:v>134</c:v>
                </c:pt>
                <c:pt idx="7">
                  <c:v>163</c:v>
                </c:pt>
                <c:pt idx="8">
                  <c:v>180</c:v>
                </c:pt>
                <c:pt idx="9">
                  <c:v>140</c:v>
                </c:pt>
                <c:pt idx="10">
                  <c:v>104</c:v>
                </c:pt>
                <c:pt idx="11">
                  <c:v>80</c:v>
                </c:pt>
                <c:pt idx="12">
                  <c:v>97</c:v>
                </c:pt>
                <c:pt idx="13">
                  <c:v>93</c:v>
                </c:pt>
                <c:pt idx="14">
                  <c:v>73</c:v>
                </c:pt>
                <c:pt idx="15">
                  <c:v>94</c:v>
                </c:pt>
                <c:pt idx="16">
                  <c:v>105</c:v>
                </c:pt>
                <c:pt idx="17">
                  <c:v>104</c:v>
                </c:pt>
                <c:pt idx="18">
                  <c:v>105</c:v>
                </c:pt>
                <c:pt idx="19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D-49D5-A7B8-96B7D567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106168"/>
        <c:axId val="703109120"/>
      </c:lineChart>
      <c:catAx>
        <c:axId val="70309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097968"/>
        <c:crosses val="autoZero"/>
        <c:auto val="1"/>
        <c:lblAlgn val="ctr"/>
        <c:lblOffset val="100"/>
        <c:noMultiLvlLbl val="0"/>
      </c:catAx>
      <c:valAx>
        <c:axId val="70309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096328"/>
        <c:crosses val="autoZero"/>
        <c:crossBetween val="between"/>
      </c:valAx>
      <c:valAx>
        <c:axId val="703109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106168"/>
        <c:crosses val="max"/>
        <c:crossBetween val="between"/>
      </c:valAx>
      <c:catAx>
        <c:axId val="70310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310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Unfallhäufigkeit</a:t>
            </a:r>
            <a:r>
              <a:rPr lang="de-AT" baseline="0"/>
              <a:t> nach abgebautem Rohstoff (Durchschnitt 2000-2019)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Gesamt!$A$38:$A$45</c:f>
              <c:strCache>
                <c:ptCount val="7"/>
                <c:pt idx="0">
                  <c:v>Bergfrei</c:v>
                </c:pt>
                <c:pt idx="1">
                  <c:v>Bundeseigen-Steinsalz</c:v>
                </c:pt>
                <c:pt idx="2">
                  <c:v>Bundeseigen-Kohlenwasserstoffe</c:v>
                </c:pt>
                <c:pt idx="3">
                  <c:v>Bundeseigen-sonstige Betriebe</c:v>
                </c:pt>
                <c:pt idx="4">
                  <c:v>Grundeigen</c:v>
                </c:pt>
                <c:pt idx="5">
                  <c:v>Bergbautechnische Aspekte-Schaubergwerk</c:v>
                </c:pt>
                <c:pt idx="6">
                  <c:v>Insgesamt</c:v>
                </c:pt>
              </c:strCache>
            </c:strRef>
          </c:cat>
          <c:val>
            <c:numRef>
              <c:f>Gesamt!$W$38:$W$45</c:f>
              <c:numCache>
                <c:formatCode>0.0</c:formatCode>
                <c:ptCount val="7"/>
                <c:pt idx="0">
                  <c:v>21.384999999999998</c:v>
                </c:pt>
                <c:pt idx="1">
                  <c:v>29.090000000000003</c:v>
                </c:pt>
                <c:pt idx="2">
                  <c:v>4.78</c:v>
                </c:pt>
                <c:pt idx="3">
                  <c:v>13.704999999999998</c:v>
                </c:pt>
                <c:pt idx="4">
                  <c:v>27.885000000000002</c:v>
                </c:pt>
                <c:pt idx="5">
                  <c:v>7.55</c:v>
                </c:pt>
                <c:pt idx="6">
                  <c:v>19.740000000000002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E-4443-8244-C371F4FC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338296"/>
        <c:axId val="685338624"/>
      </c:barChart>
      <c:catAx>
        <c:axId val="685338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338624"/>
        <c:crosses val="autoZero"/>
        <c:auto val="1"/>
        <c:lblAlgn val="ctr"/>
        <c:lblOffset val="100"/>
        <c:noMultiLvlLbl val="0"/>
      </c:catAx>
      <c:valAx>
        <c:axId val="685338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33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Entwicklung Unfallanzahl je 1 Mio verfahrene Arbeitsstunden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Gesamt!$D$59</c:f>
              <c:strCache>
                <c:ptCount val="1"/>
                <c:pt idx="0">
                  <c:v>UH Gesamtunfälle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Gesamt!$D$91:$D$160</c:f>
              <c:numCache>
                <c:formatCode>0.0</c:formatCode>
                <c:ptCount val="70"/>
                <c:pt idx="0">
                  <c:v>98.499552217246844</c:v>
                </c:pt>
                <c:pt idx="1">
                  <c:v>107.81887909865665</c:v>
                </c:pt>
                <c:pt idx="2">
                  <c:v>112.23189368770764</c:v>
                </c:pt>
                <c:pt idx="3">
                  <c:v>116.25826953632817</c:v>
                </c:pt>
                <c:pt idx="4">
                  <c:v>114.43173479705329</c:v>
                </c:pt>
                <c:pt idx="5">
                  <c:v>101.04603495594395</c:v>
                </c:pt>
                <c:pt idx="6">
                  <c:v>107.63222591362126</c:v>
                </c:pt>
                <c:pt idx="7">
                  <c:v>108.31217680196445</c:v>
                </c:pt>
                <c:pt idx="8">
                  <c:v>109.44542828253647</c:v>
                </c:pt>
                <c:pt idx="9">
                  <c:v>97.379633107034522</c:v>
                </c:pt>
                <c:pt idx="10" formatCode="General">
                  <c:v>92.3</c:v>
                </c:pt>
                <c:pt idx="11" formatCode="General">
                  <c:v>91.5</c:v>
                </c:pt>
                <c:pt idx="12" formatCode="General">
                  <c:v>90.6</c:v>
                </c:pt>
                <c:pt idx="13" formatCode="General">
                  <c:v>86.8</c:v>
                </c:pt>
                <c:pt idx="14" formatCode="General">
                  <c:v>83.7</c:v>
                </c:pt>
                <c:pt idx="15" formatCode="General">
                  <c:v>85.5</c:v>
                </c:pt>
                <c:pt idx="16" formatCode="General">
                  <c:v>84.1</c:v>
                </c:pt>
                <c:pt idx="17" formatCode="General">
                  <c:v>76.400000000000006</c:v>
                </c:pt>
                <c:pt idx="18" formatCode="General">
                  <c:v>70.8</c:v>
                </c:pt>
                <c:pt idx="19" formatCode="General">
                  <c:v>67.400000000000006</c:v>
                </c:pt>
                <c:pt idx="20" formatCode="General">
                  <c:v>67.3</c:v>
                </c:pt>
                <c:pt idx="21" formatCode="General">
                  <c:v>68.900000000000006</c:v>
                </c:pt>
                <c:pt idx="22" formatCode="General">
                  <c:v>67.3</c:v>
                </c:pt>
                <c:pt idx="23" formatCode="General">
                  <c:v>61.5</c:v>
                </c:pt>
                <c:pt idx="24" formatCode="General">
                  <c:v>63.5</c:v>
                </c:pt>
                <c:pt idx="25" formatCode="General">
                  <c:v>57.2</c:v>
                </c:pt>
                <c:pt idx="26" formatCode="General">
                  <c:v>55.8</c:v>
                </c:pt>
                <c:pt idx="27" formatCode="General">
                  <c:v>53.1</c:v>
                </c:pt>
                <c:pt idx="28" formatCode="General">
                  <c:v>46</c:v>
                </c:pt>
                <c:pt idx="29" formatCode="General">
                  <c:v>45.2</c:v>
                </c:pt>
                <c:pt idx="30" formatCode="General">
                  <c:v>51</c:v>
                </c:pt>
                <c:pt idx="31" formatCode="General">
                  <c:v>51.4</c:v>
                </c:pt>
                <c:pt idx="32" formatCode="General">
                  <c:v>52.4</c:v>
                </c:pt>
                <c:pt idx="33" formatCode="General">
                  <c:v>49.7</c:v>
                </c:pt>
                <c:pt idx="34" formatCode="General">
                  <c:v>46.4</c:v>
                </c:pt>
                <c:pt idx="35" formatCode="General">
                  <c:v>54.8</c:v>
                </c:pt>
                <c:pt idx="36" formatCode="General">
                  <c:v>53</c:v>
                </c:pt>
                <c:pt idx="37" formatCode="General">
                  <c:v>49.8</c:v>
                </c:pt>
                <c:pt idx="38" formatCode="General">
                  <c:v>51.7</c:v>
                </c:pt>
                <c:pt idx="39" formatCode="General">
                  <c:v>47</c:v>
                </c:pt>
                <c:pt idx="40" formatCode="General">
                  <c:v>43.2</c:v>
                </c:pt>
                <c:pt idx="41" formatCode="General">
                  <c:v>48.6</c:v>
                </c:pt>
                <c:pt idx="42" formatCode="General">
                  <c:v>54.8</c:v>
                </c:pt>
                <c:pt idx="43" formatCode="General">
                  <c:v>51.3</c:v>
                </c:pt>
                <c:pt idx="44" formatCode="General">
                  <c:v>46.7</c:v>
                </c:pt>
                <c:pt idx="45" formatCode="General">
                  <c:v>41.8</c:v>
                </c:pt>
                <c:pt idx="46">
                  <c:v>35.4</c:v>
                </c:pt>
                <c:pt idx="47">
                  <c:v>33.700000000000003</c:v>
                </c:pt>
                <c:pt idx="48">
                  <c:v>29</c:v>
                </c:pt>
                <c:pt idx="49">
                  <c:v>34</c:v>
                </c:pt>
                <c:pt idx="50">
                  <c:v>27.3</c:v>
                </c:pt>
                <c:pt idx="51">
                  <c:v>25</c:v>
                </c:pt>
                <c:pt idx="52">
                  <c:v>22.2</c:v>
                </c:pt>
                <c:pt idx="53">
                  <c:v>23.9</c:v>
                </c:pt>
                <c:pt idx="54">
                  <c:v>20.9</c:v>
                </c:pt>
                <c:pt idx="55">
                  <c:v>20.9</c:v>
                </c:pt>
                <c:pt idx="56">
                  <c:v>18.930481283422459</c:v>
                </c:pt>
                <c:pt idx="57">
                  <c:v>23.535911602209943</c:v>
                </c:pt>
                <c:pt idx="58">
                  <c:v>21.276595744680854</c:v>
                </c:pt>
                <c:pt idx="59">
                  <c:v>22.065727699530516</c:v>
                </c:pt>
                <c:pt idx="60">
                  <c:v>18.765743073047858</c:v>
                </c:pt>
                <c:pt idx="61">
                  <c:v>16.438356164383563</c:v>
                </c:pt>
                <c:pt idx="62">
                  <c:v>18.8</c:v>
                </c:pt>
                <c:pt idx="63">
                  <c:v>16.753246753246753</c:v>
                </c:pt>
                <c:pt idx="64">
                  <c:v>14.109589041095891</c:v>
                </c:pt>
                <c:pt idx="65">
                  <c:v>17.037037037037038</c:v>
                </c:pt>
                <c:pt idx="66">
                  <c:v>16.588235294117649</c:v>
                </c:pt>
                <c:pt idx="67">
                  <c:v>16.279069767441861</c:v>
                </c:pt>
                <c:pt idx="68">
                  <c:v>16.588235294117649</c:v>
                </c:pt>
                <c:pt idx="69" formatCode="General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0-4A75-9B20-9D65115AD868}"/>
            </c:ext>
          </c:extLst>
        </c:ser>
        <c:ser>
          <c:idx val="1"/>
          <c:order val="1"/>
          <c:tx>
            <c:v>tödliche Unfälle*10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Gesamt!$G$91:$G$160</c:f>
              <c:numCache>
                <c:formatCode>0.00</c:formatCode>
                <c:ptCount val="70"/>
                <c:pt idx="0">
                  <c:v>5.5995955510616779</c:v>
                </c:pt>
                <c:pt idx="1">
                  <c:v>4.9329770330781448</c:v>
                </c:pt>
                <c:pt idx="2">
                  <c:v>5.466271847464971</c:v>
                </c:pt>
                <c:pt idx="3">
                  <c:v>3.733063700707786</c:v>
                </c:pt>
                <c:pt idx="4">
                  <c:v>3.0664451827242525</c:v>
                </c:pt>
                <c:pt idx="5">
                  <c:v>3.0664451827242525</c:v>
                </c:pt>
                <c:pt idx="6">
                  <c:v>5.999566661851798</c:v>
                </c:pt>
                <c:pt idx="7">
                  <c:v>4.3996822186913187</c:v>
                </c:pt>
                <c:pt idx="8">
                  <c:v>4.9329770330781448</c:v>
                </c:pt>
                <c:pt idx="9">
                  <c:v>4.1330348114979056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0</c:v>
                </c:pt>
                <c:pt idx="56">
                  <c:v>1.0695187165775402</c:v>
                </c:pt>
                <c:pt idx="57">
                  <c:v>0</c:v>
                </c:pt>
                <c:pt idx="58">
                  <c:v>0</c:v>
                </c:pt>
                <c:pt idx="59">
                  <c:v>2.347417840375587</c:v>
                </c:pt>
                <c:pt idx="60">
                  <c:v>1.2594458438287153</c:v>
                </c:pt>
                <c:pt idx="61">
                  <c:v>1.3698630136986301</c:v>
                </c:pt>
                <c:pt idx="62">
                  <c:v>1.3333333333333333</c:v>
                </c:pt>
                <c:pt idx="63">
                  <c:v>1.2987012987012987</c:v>
                </c:pt>
                <c:pt idx="64">
                  <c:v>0</c:v>
                </c:pt>
                <c:pt idx="65">
                  <c:v>3.7037037037037042</c:v>
                </c:pt>
                <c:pt idx="66">
                  <c:v>2.3529411764705883</c:v>
                </c:pt>
                <c:pt idx="67">
                  <c:v>0</c:v>
                </c:pt>
                <c:pt idx="68">
                  <c:v>2.3529411764705883</c:v>
                </c:pt>
                <c:pt idx="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0-4A75-9B20-9D65115AD868}"/>
            </c:ext>
          </c:extLst>
        </c:ser>
        <c:ser>
          <c:idx val="2"/>
          <c:order val="2"/>
          <c:tx>
            <c:strRef>
              <c:f>Gesamt!$J$59</c:f>
              <c:strCache>
                <c:ptCount val="1"/>
                <c:pt idx="0">
                  <c:v>UH schwere Unfälle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Gesamt!$J$91:$J$160</c:f>
              <c:numCache>
                <c:formatCode>0.0</c:formatCode>
                <c:ptCount val="70"/>
                <c:pt idx="0">
                  <c:v>30.877769752997253</c:v>
                </c:pt>
                <c:pt idx="1">
                  <c:v>33.130940343781596</c:v>
                </c:pt>
                <c:pt idx="2">
                  <c:v>31.55772064134046</c:v>
                </c:pt>
                <c:pt idx="3">
                  <c:v>31.79770330781453</c:v>
                </c:pt>
                <c:pt idx="4">
                  <c:v>30.277813086812074</c:v>
                </c:pt>
                <c:pt idx="5">
                  <c:v>28.984573161924018</c:v>
                </c:pt>
                <c:pt idx="6">
                  <c:v>30.557792864365162</c:v>
                </c:pt>
                <c:pt idx="7">
                  <c:v>30.717781308681204</c:v>
                </c:pt>
                <c:pt idx="8">
                  <c:v>30.931099234435937</c:v>
                </c:pt>
                <c:pt idx="9">
                  <c:v>27.304694496605517</c:v>
                </c:pt>
                <c:pt idx="10" formatCode="General">
                  <c:v>27</c:v>
                </c:pt>
                <c:pt idx="11" formatCode="General">
                  <c:v>25.4</c:v>
                </c:pt>
                <c:pt idx="12" formatCode="General">
                  <c:v>26.7</c:v>
                </c:pt>
                <c:pt idx="13" formatCode="General">
                  <c:v>25.8</c:v>
                </c:pt>
                <c:pt idx="14" formatCode="General">
                  <c:v>28</c:v>
                </c:pt>
                <c:pt idx="15" formatCode="General">
                  <c:v>29.1</c:v>
                </c:pt>
                <c:pt idx="16" formatCode="General">
                  <c:v>28.1</c:v>
                </c:pt>
                <c:pt idx="17" formatCode="General">
                  <c:v>25.4</c:v>
                </c:pt>
                <c:pt idx="18" formatCode="General">
                  <c:v>22.7</c:v>
                </c:pt>
                <c:pt idx="19" formatCode="General">
                  <c:v>24.4</c:v>
                </c:pt>
                <c:pt idx="20" formatCode="General">
                  <c:v>25.1</c:v>
                </c:pt>
                <c:pt idx="21" formatCode="General">
                  <c:v>26.6</c:v>
                </c:pt>
                <c:pt idx="22" formatCode="General">
                  <c:v>24.8</c:v>
                </c:pt>
                <c:pt idx="23" formatCode="General">
                  <c:v>22.2</c:v>
                </c:pt>
                <c:pt idx="24" formatCode="General">
                  <c:v>22.2</c:v>
                </c:pt>
                <c:pt idx="25" formatCode="General">
                  <c:v>18.899999999999999</c:v>
                </c:pt>
                <c:pt idx="26" formatCode="General">
                  <c:v>18.8</c:v>
                </c:pt>
                <c:pt idx="27" formatCode="General">
                  <c:v>17.8</c:v>
                </c:pt>
                <c:pt idx="28" formatCode="General">
                  <c:v>17.3</c:v>
                </c:pt>
                <c:pt idx="29" formatCode="General">
                  <c:v>16.899999999999999</c:v>
                </c:pt>
                <c:pt idx="30" formatCode="General">
                  <c:v>17.5</c:v>
                </c:pt>
                <c:pt idx="31" formatCode="General">
                  <c:v>19</c:v>
                </c:pt>
                <c:pt idx="32" formatCode="General">
                  <c:v>18.600000000000001</c:v>
                </c:pt>
                <c:pt idx="33" formatCode="General">
                  <c:v>17.7</c:v>
                </c:pt>
                <c:pt idx="34" formatCode="General">
                  <c:v>17.100000000000001</c:v>
                </c:pt>
                <c:pt idx="35" formatCode="General">
                  <c:v>19.8</c:v>
                </c:pt>
                <c:pt idx="36" formatCode="General">
                  <c:v>21.3</c:v>
                </c:pt>
                <c:pt idx="37" formatCode="General">
                  <c:v>19.5</c:v>
                </c:pt>
                <c:pt idx="38" formatCode="General">
                  <c:v>17.3</c:v>
                </c:pt>
                <c:pt idx="39" formatCode="General">
                  <c:v>18.8</c:v>
                </c:pt>
                <c:pt idx="40" formatCode="General">
                  <c:v>15.2</c:v>
                </c:pt>
                <c:pt idx="41" formatCode="General">
                  <c:v>18.100000000000001</c:v>
                </c:pt>
                <c:pt idx="42" formatCode="General">
                  <c:v>18.399999999999999</c:v>
                </c:pt>
                <c:pt idx="43" formatCode="General">
                  <c:v>18.8</c:v>
                </c:pt>
                <c:pt idx="44" formatCode="General">
                  <c:v>14.8</c:v>
                </c:pt>
                <c:pt idx="45" formatCode="General">
                  <c:v>11.5</c:v>
                </c:pt>
                <c:pt idx="46">
                  <c:v>11.6</c:v>
                </c:pt>
                <c:pt idx="47">
                  <c:v>11.8</c:v>
                </c:pt>
                <c:pt idx="48">
                  <c:v>9</c:v>
                </c:pt>
                <c:pt idx="49">
                  <c:v>9.9</c:v>
                </c:pt>
                <c:pt idx="50">
                  <c:v>9.6999999999999993</c:v>
                </c:pt>
                <c:pt idx="51">
                  <c:v>6.5</c:v>
                </c:pt>
                <c:pt idx="52">
                  <c:v>8.6999999999999993</c:v>
                </c:pt>
                <c:pt idx="53">
                  <c:v>7.6</c:v>
                </c:pt>
                <c:pt idx="54">
                  <c:v>6.7</c:v>
                </c:pt>
                <c:pt idx="55">
                  <c:v>6.6</c:v>
                </c:pt>
                <c:pt idx="56">
                  <c:v>6.9518716577540109</c:v>
                </c:pt>
                <c:pt idx="57">
                  <c:v>6.9613259668508283</c:v>
                </c:pt>
                <c:pt idx="58">
                  <c:v>6.0790273556231007</c:v>
                </c:pt>
                <c:pt idx="59">
                  <c:v>6.807511737089202</c:v>
                </c:pt>
                <c:pt idx="60">
                  <c:v>5.2896725440806041</c:v>
                </c:pt>
                <c:pt idx="61">
                  <c:v>4.3835616438356162</c:v>
                </c:pt>
                <c:pt idx="62">
                  <c:v>4.666666666666667</c:v>
                </c:pt>
                <c:pt idx="63">
                  <c:v>4.545454545454545</c:v>
                </c:pt>
                <c:pt idx="64">
                  <c:v>3.6986301369863015</c:v>
                </c:pt>
                <c:pt idx="65">
                  <c:v>4.9382716049382722</c:v>
                </c:pt>
                <c:pt idx="66">
                  <c:v>4</c:v>
                </c:pt>
                <c:pt idx="67">
                  <c:v>4.6511627906976747</c:v>
                </c:pt>
                <c:pt idx="68">
                  <c:v>4.3529411764705879</c:v>
                </c:pt>
                <c:pt idx="69" formatCode="General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0-4A75-9B20-9D65115AD868}"/>
            </c:ext>
          </c:extLst>
        </c:ser>
        <c:ser>
          <c:idx val="3"/>
          <c:order val="3"/>
          <c:tx>
            <c:strRef>
              <c:f>Gesamt!$L$59</c:f>
              <c:strCache>
                <c:ptCount val="1"/>
                <c:pt idx="0">
                  <c:v>UH leichte Unfälle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Gesamt!$L$91:$L$160</c:f>
              <c:numCache>
                <c:formatCode>0.0</c:formatCode>
                <c:ptCount val="70"/>
                <c:pt idx="0">
                  <c:v>67.06182290914343</c:v>
                </c:pt>
                <c:pt idx="1">
                  <c:v>74.194641051567231</c:v>
                </c:pt>
                <c:pt idx="2">
                  <c:v>80.127545861620675</c:v>
                </c:pt>
                <c:pt idx="3">
                  <c:v>84.087259858442863</c:v>
                </c:pt>
                <c:pt idx="4">
                  <c:v>83.8472771919688</c:v>
                </c:pt>
                <c:pt idx="5">
                  <c:v>71.754817275747499</c:v>
                </c:pt>
                <c:pt idx="6">
                  <c:v>76.474476383070922</c:v>
                </c:pt>
                <c:pt idx="7">
                  <c:v>77.154427271414121</c:v>
                </c:pt>
                <c:pt idx="8">
                  <c:v>78.021031344792718</c:v>
                </c:pt>
                <c:pt idx="9">
                  <c:v>69.661635129279205</c:v>
                </c:pt>
                <c:pt idx="10" formatCode="General">
                  <c:v>64.900000000000006</c:v>
                </c:pt>
                <c:pt idx="11" formatCode="General">
                  <c:v>65.8</c:v>
                </c:pt>
                <c:pt idx="12" formatCode="General">
                  <c:v>63.5</c:v>
                </c:pt>
                <c:pt idx="13" formatCode="General">
                  <c:v>60.7</c:v>
                </c:pt>
                <c:pt idx="14" formatCode="General">
                  <c:v>55.4</c:v>
                </c:pt>
                <c:pt idx="15" formatCode="General">
                  <c:v>56</c:v>
                </c:pt>
                <c:pt idx="16" formatCode="General">
                  <c:v>55.6</c:v>
                </c:pt>
                <c:pt idx="17" formatCode="General">
                  <c:v>50.6</c:v>
                </c:pt>
                <c:pt idx="18" formatCode="General">
                  <c:v>47.8</c:v>
                </c:pt>
                <c:pt idx="19" formatCode="General">
                  <c:v>42.7</c:v>
                </c:pt>
                <c:pt idx="20" formatCode="General">
                  <c:v>41.9</c:v>
                </c:pt>
                <c:pt idx="21" formatCode="General">
                  <c:v>43</c:v>
                </c:pt>
                <c:pt idx="22" formatCode="General">
                  <c:v>42.3</c:v>
                </c:pt>
                <c:pt idx="23" formatCode="General">
                  <c:v>39.1</c:v>
                </c:pt>
                <c:pt idx="24" formatCode="General">
                  <c:v>41.2</c:v>
                </c:pt>
                <c:pt idx="25" formatCode="General">
                  <c:v>37.9</c:v>
                </c:pt>
                <c:pt idx="26" formatCode="General">
                  <c:v>36.700000000000003</c:v>
                </c:pt>
                <c:pt idx="27" formatCode="General">
                  <c:v>35.200000000000003</c:v>
                </c:pt>
                <c:pt idx="28" formatCode="General">
                  <c:v>28.5</c:v>
                </c:pt>
                <c:pt idx="29" formatCode="General">
                  <c:v>28.1</c:v>
                </c:pt>
                <c:pt idx="30" formatCode="General">
                  <c:v>33.4</c:v>
                </c:pt>
                <c:pt idx="31" formatCode="General">
                  <c:v>32.1</c:v>
                </c:pt>
                <c:pt idx="32" formatCode="General">
                  <c:v>33.5</c:v>
                </c:pt>
                <c:pt idx="33" formatCode="General">
                  <c:v>31.6</c:v>
                </c:pt>
                <c:pt idx="34" formatCode="General">
                  <c:v>29</c:v>
                </c:pt>
                <c:pt idx="35" formatCode="General">
                  <c:v>34.9</c:v>
                </c:pt>
                <c:pt idx="36" formatCode="General">
                  <c:v>31.6</c:v>
                </c:pt>
                <c:pt idx="37" formatCode="General">
                  <c:v>30.1</c:v>
                </c:pt>
                <c:pt idx="38" formatCode="General">
                  <c:v>34.299999999999997</c:v>
                </c:pt>
                <c:pt idx="39" formatCode="General">
                  <c:v>27.8</c:v>
                </c:pt>
                <c:pt idx="40" formatCode="General">
                  <c:v>27.9</c:v>
                </c:pt>
                <c:pt idx="41" formatCode="General">
                  <c:v>30.4</c:v>
                </c:pt>
                <c:pt idx="42" formatCode="General">
                  <c:v>36.4</c:v>
                </c:pt>
                <c:pt idx="43" formatCode="General">
                  <c:v>32.4</c:v>
                </c:pt>
                <c:pt idx="44" formatCode="General">
                  <c:v>31.6</c:v>
                </c:pt>
                <c:pt idx="45" formatCode="General">
                  <c:v>30.2</c:v>
                </c:pt>
                <c:pt idx="46">
                  <c:v>23.8</c:v>
                </c:pt>
                <c:pt idx="47">
                  <c:v>21.7</c:v>
                </c:pt>
                <c:pt idx="48">
                  <c:v>19.100000000000001</c:v>
                </c:pt>
                <c:pt idx="49">
                  <c:v>24</c:v>
                </c:pt>
                <c:pt idx="50">
                  <c:v>17.5</c:v>
                </c:pt>
                <c:pt idx="51">
                  <c:v>18.3</c:v>
                </c:pt>
                <c:pt idx="52">
                  <c:v>13.3</c:v>
                </c:pt>
                <c:pt idx="53">
                  <c:v>16.100000000000001</c:v>
                </c:pt>
                <c:pt idx="54">
                  <c:v>13.9</c:v>
                </c:pt>
                <c:pt idx="55">
                  <c:v>14.3</c:v>
                </c:pt>
                <c:pt idx="56">
                  <c:v>11.871657754010696</c:v>
                </c:pt>
                <c:pt idx="57">
                  <c:v>16.574585635359114</c:v>
                </c:pt>
                <c:pt idx="58">
                  <c:v>15.197568389057752</c:v>
                </c:pt>
                <c:pt idx="59">
                  <c:v>15.023474178403756</c:v>
                </c:pt>
                <c:pt idx="60">
                  <c:v>13.350125944584383</c:v>
                </c:pt>
                <c:pt idx="61">
                  <c:v>11.917808219178083</c:v>
                </c:pt>
                <c:pt idx="62">
                  <c:v>14</c:v>
                </c:pt>
                <c:pt idx="63">
                  <c:v>12.077922077922077</c:v>
                </c:pt>
                <c:pt idx="64">
                  <c:v>10.41095890410959</c:v>
                </c:pt>
                <c:pt idx="65">
                  <c:v>11.728395061728396</c:v>
                </c:pt>
                <c:pt idx="66">
                  <c:v>12.352941176470589</c:v>
                </c:pt>
                <c:pt idx="67">
                  <c:v>11.627906976744187</c:v>
                </c:pt>
                <c:pt idx="68">
                  <c:v>12</c:v>
                </c:pt>
                <c:pt idx="69" formatCode="General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0-4A75-9B20-9D65115A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091480"/>
        <c:axId val="719091152"/>
      </c:lineChart>
      <c:catAx>
        <c:axId val="71909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091152"/>
        <c:crosses val="autoZero"/>
        <c:auto val="1"/>
        <c:lblAlgn val="ctr"/>
        <c:lblOffset val="100"/>
        <c:noMultiLvlLbl val="0"/>
      </c:catAx>
      <c:valAx>
        <c:axId val="71909115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909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Entgangene Stunden</a:t>
            </a:r>
            <a:r>
              <a:rPr lang="de-AT" baseline="0"/>
              <a:t> nach Art des abgebauten Rohstoffes (Durchschnitt 2000-2019)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Gesamt!$A$49:$A$56</c:f>
              <c:strCache>
                <c:ptCount val="7"/>
                <c:pt idx="0">
                  <c:v>Bergfrei</c:v>
                </c:pt>
                <c:pt idx="1">
                  <c:v>Bundeseigen-Steinsalz</c:v>
                </c:pt>
                <c:pt idx="2">
                  <c:v>Bundeseigen-Kohlenwasserstoffe</c:v>
                </c:pt>
                <c:pt idx="3">
                  <c:v>Bundeseigen-sonstige Betriebe</c:v>
                </c:pt>
                <c:pt idx="4">
                  <c:v>Grundeigen</c:v>
                </c:pt>
                <c:pt idx="5">
                  <c:v>Bergbautechnische Aspekte-Schaubergwerk</c:v>
                </c:pt>
                <c:pt idx="6">
                  <c:v>Insgesamt</c:v>
                </c:pt>
              </c:strCache>
            </c:strRef>
          </c:cat>
          <c:val>
            <c:numRef>
              <c:f>Gesamt!$W$49:$W$56</c:f>
              <c:numCache>
                <c:formatCode>0.0</c:formatCode>
                <c:ptCount val="7"/>
                <c:pt idx="0">
                  <c:v>2798.4</c:v>
                </c:pt>
                <c:pt idx="1">
                  <c:v>3319.35</c:v>
                </c:pt>
                <c:pt idx="2">
                  <c:v>1298.0999999999999</c:v>
                </c:pt>
                <c:pt idx="3">
                  <c:v>1708.3</c:v>
                </c:pt>
                <c:pt idx="4">
                  <c:v>3841.7</c:v>
                </c:pt>
                <c:pt idx="5">
                  <c:v>439.95</c:v>
                </c:pt>
                <c:pt idx="6">
                  <c:v>2790.15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E-4466-A470-2206819F3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333376"/>
        <c:axId val="685340264"/>
      </c:barChart>
      <c:catAx>
        <c:axId val="68533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340264"/>
        <c:crosses val="autoZero"/>
        <c:auto val="1"/>
        <c:lblAlgn val="ctr"/>
        <c:lblOffset val="100"/>
        <c:noMultiLvlLbl val="0"/>
      </c:catAx>
      <c:valAx>
        <c:axId val="685340264"/>
        <c:scaling>
          <c:orientation val="minMax"/>
          <c:max val="4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33337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tödliche Unfälle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Gesamt!$X$91:$X$160</c:f>
              <c:numCache>
                <c:formatCode>0%</c:formatCode>
                <c:ptCount val="70"/>
                <c:pt idx="0">
                  <c:v>5.7093425605536331E-3</c:v>
                </c:pt>
                <c:pt idx="1">
                  <c:v>4.5719690997950493E-3</c:v>
                </c:pt>
                <c:pt idx="2">
                  <c:v>4.9026474296119905E-3</c:v>
                </c:pt>
                <c:pt idx="3">
                  <c:v>3.2271643047565596E-3</c:v>
                </c:pt>
                <c:pt idx="4">
                  <c:v>4.0891144952058655E-3</c:v>
                </c:pt>
                <c:pt idx="5">
                  <c:v>3.0006523157208088E-3</c:v>
                </c:pt>
                <c:pt idx="6">
                  <c:v>5.5609284332688589E-3</c:v>
                </c:pt>
                <c:pt idx="7">
                  <c:v>4.0738078121255695E-3</c:v>
                </c:pt>
                <c:pt idx="8">
                  <c:v>4.4935632742288071E-3</c:v>
                </c:pt>
                <c:pt idx="9">
                  <c:v>4.234895539243365E-3</c:v>
                </c:pt>
                <c:pt idx="10">
                  <c:v>4.3688562958339831E-3</c:v>
                </c:pt>
                <c:pt idx="11">
                  <c:v>2.9727497935590421E-3</c:v>
                </c:pt>
                <c:pt idx="12">
                  <c:v>4.6753246753246753E-3</c:v>
                </c:pt>
                <c:pt idx="13">
                  <c:v>2.8796314071798811E-3</c:v>
                </c:pt>
                <c:pt idx="14">
                  <c:v>4.3346337234503683E-3</c:v>
                </c:pt>
                <c:pt idx="15">
                  <c:v>4.4672771945499217E-3</c:v>
                </c:pt>
                <c:pt idx="16">
                  <c:v>4.7006432459178625E-3</c:v>
                </c:pt>
                <c:pt idx="17">
                  <c:v>5.7944495272949067E-3</c:v>
                </c:pt>
                <c:pt idx="18">
                  <c:v>4.7238372093023253E-3</c:v>
                </c:pt>
                <c:pt idx="19">
                  <c:v>4.7694753577106515E-3</c:v>
                </c:pt>
                <c:pt idx="20">
                  <c:v>4.6354825115887061E-3</c:v>
                </c:pt>
                <c:pt idx="21">
                  <c:v>4.2662116040955633E-3</c:v>
                </c:pt>
                <c:pt idx="22">
                  <c:v>3.2452480296708392E-3</c:v>
                </c:pt>
                <c:pt idx="23">
                  <c:v>4.1775456919060051E-3</c:v>
                </c:pt>
                <c:pt idx="24">
                  <c:v>2.0779220779220779E-3</c:v>
                </c:pt>
                <c:pt idx="25">
                  <c:v>6.6909975669099753E-3</c:v>
                </c:pt>
                <c:pt idx="26">
                  <c:v>5.1646223369916072E-3</c:v>
                </c:pt>
                <c:pt idx="27">
                  <c:v>2.152080344332855E-3</c:v>
                </c:pt>
                <c:pt idx="28">
                  <c:v>6.2444246208742194E-3</c:v>
                </c:pt>
                <c:pt idx="29">
                  <c:v>6.41025641025641E-3</c:v>
                </c:pt>
                <c:pt idx="30">
                  <c:v>2.4449877750611247E-3</c:v>
                </c:pt>
                <c:pt idx="31">
                  <c:v>4.22654268808115E-3</c:v>
                </c:pt>
                <c:pt idx="32">
                  <c:v>5.0420168067226894E-3</c:v>
                </c:pt>
                <c:pt idx="33">
                  <c:v>6.2836624775583485E-3</c:v>
                </c:pt>
                <c:pt idx="34">
                  <c:v>5.9464816650148661E-3</c:v>
                </c:pt>
                <c:pt idx="35">
                  <c:v>2.542372881355932E-3</c:v>
                </c:pt>
                <c:pt idx="36">
                  <c:v>2.7548209366391185E-3</c:v>
                </c:pt>
                <c:pt idx="37">
                  <c:v>3.2679738562091504E-3</c:v>
                </c:pt>
                <c:pt idx="38">
                  <c:v>2.4301336573511541E-3</c:v>
                </c:pt>
                <c:pt idx="39">
                  <c:v>7.3637702503681884E-3</c:v>
                </c:pt>
                <c:pt idx="40">
                  <c:v>0</c:v>
                </c:pt>
                <c:pt idx="41">
                  <c:v>1.697792869269949E-3</c:v>
                </c:pt>
                <c:pt idx="42">
                  <c:v>2.6041666666666665E-3</c:v>
                </c:pt>
                <c:pt idx="43">
                  <c:v>2.472187886279357E-3</c:v>
                </c:pt>
                <c:pt idx="44">
                  <c:v>7.3099415204678359E-3</c:v>
                </c:pt>
                <c:pt idx="45">
                  <c:v>3.5778175313059034E-3</c:v>
                </c:pt>
                <c:pt idx="46">
                  <c:v>0</c:v>
                </c:pt>
                <c:pt idx="47">
                  <c:v>6.4655172413793103E-3</c:v>
                </c:pt>
                <c:pt idx="48">
                  <c:v>3.1413612565445025E-2</c:v>
                </c:pt>
                <c:pt idx="49">
                  <c:v>2.5773195876288659E-3</c:v>
                </c:pt>
                <c:pt idx="50">
                  <c:v>3.7735849056603774E-3</c:v>
                </c:pt>
                <c:pt idx="51">
                  <c:v>4.3478260869565218E-3</c:v>
                </c:pt>
                <c:pt idx="52">
                  <c:v>9.7560975609756097E-3</c:v>
                </c:pt>
                <c:pt idx="53">
                  <c:v>8.8495575221238937E-3</c:v>
                </c:pt>
                <c:pt idx="54">
                  <c:v>1.6042780748663103E-2</c:v>
                </c:pt>
                <c:pt idx="55">
                  <c:v>0</c:v>
                </c:pt>
                <c:pt idx="56">
                  <c:v>5.6497175141242938E-3</c:v>
                </c:pt>
                <c:pt idx="57">
                  <c:v>0</c:v>
                </c:pt>
                <c:pt idx="58">
                  <c:v>0</c:v>
                </c:pt>
                <c:pt idx="59">
                  <c:v>1.0638297872340425E-2</c:v>
                </c:pt>
                <c:pt idx="60">
                  <c:v>6.7114093959731542E-3</c:v>
                </c:pt>
                <c:pt idx="61">
                  <c:v>8.3333333333333332E-3</c:v>
                </c:pt>
                <c:pt idx="62">
                  <c:v>7.0921985815602835E-3</c:v>
                </c:pt>
                <c:pt idx="63">
                  <c:v>7.7519379844961239E-3</c:v>
                </c:pt>
                <c:pt idx="64">
                  <c:v>0</c:v>
                </c:pt>
                <c:pt idx="65">
                  <c:v>2.1739130434782608E-2</c:v>
                </c:pt>
                <c:pt idx="66">
                  <c:v>1.4184397163120567E-2</c:v>
                </c:pt>
                <c:pt idx="67">
                  <c:v>0</c:v>
                </c:pt>
                <c:pt idx="68">
                  <c:v>1.4184397163120567E-2</c:v>
                </c:pt>
                <c:pt idx="6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2-4476-9BF5-5D241885E507}"/>
            </c:ext>
          </c:extLst>
        </c:ser>
        <c:ser>
          <c:idx val="1"/>
          <c:order val="1"/>
          <c:tx>
            <c:v>schwere Unfälle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Gesamt!$Y$91:$Y$160</c:f>
              <c:numCache>
                <c:formatCode>0%</c:formatCode>
                <c:ptCount val="70"/>
                <c:pt idx="0">
                  <c:v>0.31349480968858129</c:v>
                </c:pt>
                <c:pt idx="1">
                  <c:v>0.30726785432760523</c:v>
                </c:pt>
                <c:pt idx="2">
                  <c:v>0.28113181117803615</c:v>
                </c:pt>
                <c:pt idx="3">
                  <c:v>0.27346709695524063</c:v>
                </c:pt>
                <c:pt idx="4">
                  <c:v>0.26466441060349688</c:v>
                </c:pt>
                <c:pt idx="5">
                  <c:v>0.28688845401174168</c:v>
                </c:pt>
                <c:pt idx="6">
                  <c:v>0.28384912959381042</c:v>
                </c:pt>
                <c:pt idx="7">
                  <c:v>0.28360891445003594</c:v>
                </c:pt>
                <c:pt idx="8">
                  <c:v>0.28260869565217389</c:v>
                </c:pt>
                <c:pt idx="9">
                  <c:v>0.28035008469791078</c:v>
                </c:pt>
                <c:pt idx="10">
                  <c:v>0.2920892494929006</c:v>
                </c:pt>
                <c:pt idx="11">
                  <c:v>0.27795210569777046</c:v>
                </c:pt>
                <c:pt idx="12">
                  <c:v>0.29454545454545455</c:v>
                </c:pt>
                <c:pt idx="13">
                  <c:v>0.29736993664810907</c:v>
                </c:pt>
                <c:pt idx="14">
                  <c:v>0.33398352839185091</c:v>
                </c:pt>
                <c:pt idx="15">
                  <c:v>0.34040652222470402</c:v>
                </c:pt>
                <c:pt idx="16">
                  <c:v>0.33448787728847107</c:v>
                </c:pt>
                <c:pt idx="17">
                  <c:v>0.33272339127782863</c:v>
                </c:pt>
                <c:pt idx="18">
                  <c:v>0.32049418604651164</c:v>
                </c:pt>
                <c:pt idx="19">
                  <c:v>0.36287758346581878</c:v>
                </c:pt>
                <c:pt idx="20">
                  <c:v>0.3725242309313106</c:v>
                </c:pt>
                <c:pt idx="21">
                  <c:v>0.37158703071672355</c:v>
                </c:pt>
                <c:pt idx="22">
                  <c:v>0.36856745479833103</c:v>
                </c:pt>
                <c:pt idx="23">
                  <c:v>0.36083550913838119</c:v>
                </c:pt>
                <c:pt idx="24">
                  <c:v>0.34909090909090912</c:v>
                </c:pt>
                <c:pt idx="25">
                  <c:v>0.33029197080291972</c:v>
                </c:pt>
                <c:pt idx="26">
                  <c:v>0.33763718528082631</c:v>
                </c:pt>
                <c:pt idx="27">
                  <c:v>0.33572453371592542</c:v>
                </c:pt>
                <c:pt idx="28">
                  <c:v>0.37555753791257807</c:v>
                </c:pt>
                <c:pt idx="29">
                  <c:v>0.37362637362637363</c:v>
                </c:pt>
                <c:pt idx="30">
                  <c:v>0.34311328443357786</c:v>
                </c:pt>
                <c:pt idx="31">
                  <c:v>0.3702451394759087</c:v>
                </c:pt>
                <c:pt idx="32">
                  <c:v>0.35462184873949582</c:v>
                </c:pt>
                <c:pt idx="33">
                  <c:v>0.35637342908438063</c:v>
                </c:pt>
                <c:pt idx="34">
                  <c:v>0.36868186323092172</c:v>
                </c:pt>
                <c:pt idx="35">
                  <c:v>0.3610169491525424</c:v>
                </c:pt>
                <c:pt idx="36">
                  <c:v>0.40128558310376494</c:v>
                </c:pt>
                <c:pt idx="37">
                  <c:v>0.39215686274509803</c:v>
                </c:pt>
                <c:pt idx="38">
                  <c:v>0.33414337788578374</c:v>
                </c:pt>
                <c:pt idx="39">
                  <c:v>0.40058910162002948</c:v>
                </c:pt>
                <c:pt idx="40">
                  <c:v>0.35254237288135593</c:v>
                </c:pt>
                <c:pt idx="41">
                  <c:v>0.37181663837011886</c:v>
                </c:pt>
                <c:pt idx="42">
                  <c:v>0.33463541666666669</c:v>
                </c:pt>
                <c:pt idx="43">
                  <c:v>0.36711990111248455</c:v>
                </c:pt>
                <c:pt idx="44">
                  <c:v>0.31725146198830412</c:v>
                </c:pt>
                <c:pt idx="45">
                  <c:v>0.27549194991055453</c:v>
                </c:pt>
                <c:pt idx="46">
                  <c:v>0.32838983050847459</c:v>
                </c:pt>
                <c:pt idx="47">
                  <c:v>0.34913793103448276</c:v>
                </c:pt>
                <c:pt idx="48">
                  <c:v>0.30890052356020942</c:v>
                </c:pt>
                <c:pt idx="49">
                  <c:v>0.29123711340206188</c:v>
                </c:pt>
                <c:pt idx="50">
                  <c:v>0.35471698113207545</c:v>
                </c:pt>
                <c:pt idx="51">
                  <c:v>0.26521739130434785</c:v>
                </c:pt>
                <c:pt idx="52">
                  <c:v>0.3902439024390244</c:v>
                </c:pt>
                <c:pt idx="53">
                  <c:v>0.31858407079646017</c:v>
                </c:pt>
                <c:pt idx="54">
                  <c:v>0.32085561497326204</c:v>
                </c:pt>
                <c:pt idx="55">
                  <c:v>0.31693989071038253</c:v>
                </c:pt>
                <c:pt idx="56">
                  <c:v>0.3672316384180791</c:v>
                </c:pt>
                <c:pt idx="57">
                  <c:v>0.29577464788732394</c:v>
                </c:pt>
                <c:pt idx="58">
                  <c:v>0.2857142857142857</c:v>
                </c:pt>
                <c:pt idx="59">
                  <c:v>0.30851063829787234</c:v>
                </c:pt>
                <c:pt idx="60">
                  <c:v>0.28187919463087246</c:v>
                </c:pt>
                <c:pt idx="61">
                  <c:v>0.26666666666666666</c:v>
                </c:pt>
                <c:pt idx="62">
                  <c:v>0.24822695035460993</c:v>
                </c:pt>
                <c:pt idx="63">
                  <c:v>0.27131782945736432</c:v>
                </c:pt>
                <c:pt idx="64">
                  <c:v>0.26213592233009708</c:v>
                </c:pt>
                <c:pt idx="65">
                  <c:v>0.28985507246376813</c:v>
                </c:pt>
                <c:pt idx="66">
                  <c:v>0.24113475177304963</c:v>
                </c:pt>
                <c:pt idx="67">
                  <c:v>0.2857142857142857</c:v>
                </c:pt>
                <c:pt idx="68">
                  <c:v>0.26241134751773049</c:v>
                </c:pt>
                <c:pt idx="69">
                  <c:v>0.30718954248366015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2-4476-9BF5-5D241885E507}"/>
            </c:ext>
          </c:extLst>
        </c:ser>
        <c:ser>
          <c:idx val="2"/>
          <c:order val="2"/>
          <c:tx>
            <c:v>leichte Unfälle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Gesamt!$A$91:$A$160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Gesamt!$Z$91:$Z$160</c:f>
              <c:numCache>
                <c:formatCode>0%</c:formatCode>
                <c:ptCount val="70"/>
                <c:pt idx="0">
                  <c:v>0.6807958477508651</c:v>
                </c:pt>
                <c:pt idx="1">
                  <c:v>0.68816017657259976</c:v>
                </c:pt>
                <c:pt idx="2">
                  <c:v>0.71396554139235191</c:v>
                </c:pt>
                <c:pt idx="3">
                  <c:v>0.72330573874000281</c:v>
                </c:pt>
                <c:pt idx="4">
                  <c:v>0.73265651438240276</c:v>
                </c:pt>
                <c:pt idx="5">
                  <c:v>0.71011089367253755</c:v>
                </c:pt>
                <c:pt idx="6">
                  <c:v>0.71058994197292069</c:v>
                </c:pt>
                <c:pt idx="7">
                  <c:v>0.71231727773783848</c:v>
                </c:pt>
                <c:pt idx="8">
                  <c:v>0.71289774107359727</c:v>
                </c:pt>
                <c:pt idx="9">
                  <c:v>0.71541501976284583</c:v>
                </c:pt>
                <c:pt idx="10">
                  <c:v>0.70354189421126545</c:v>
                </c:pt>
                <c:pt idx="11">
                  <c:v>0.7189099917423617</c:v>
                </c:pt>
                <c:pt idx="12">
                  <c:v>0.70077922077922072</c:v>
                </c:pt>
                <c:pt idx="13">
                  <c:v>0.69975043194471109</c:v>
                </c:pt>
                <c:pt idx="14">
                  <c:v>0.6616818378846987</c:v>
                </c:pt>
                <c:pt idx="15">
                  <c:v>0.655126200580746</c:v>
                </c:pt>
                <c:pt idx="16">
                  <c:v>0.66081147946561103</c:v>
                </c:pt>
                <c:pt idx="17">
                  <c:v>0.66148215919487652</c:v>
                </c:pt>
                <c:pt idx="18">
                  <c:v>0.67478197674418605</c:v>
                </c:pt>
                <c:pt idx="19">
                  <c:v>0.63235294117647056</c:v>
                </c:pt>
                <c:pt idx="20">
                  <c:v>0.62284028655710066</c:v>
                </c:pt>
                <c:pt idx="21">
                  <c:v>0.62414675767918093</c:v>
                </c:pt>
                <c:pt idx="22">
                  <c:v>0.62818729717199817</c:v>
                </c:pt>
                <c:pt idx="23">
                  <c:v>0.63498694516971277</c:v>
                </c:pt>
                <c:pt idx="24">
                  <c:v>0.64883116883116887</c:v>
                </c:pt>
                <c:pt idx="25">
                  <c:v>0.66301703163017034</c:v>
                </c:pt>
                <c:pt idx="26">
                  <c:v>0.65719819238218202</c:v>
                </c:pt>
                <c:pt idx="27">
                  <c:v>0.66212338593974174</c:v>
                </c:pt>
                <c:pt idx="28">
                  <c:v>0.61819803746654778</c:v>
                </c:pt>
                <c:pt idx="29">
                  <c:v>0.61996336996336998</c:v>
                </c:pt>
                <c:pt idx="30">
                  <c:v>0.65444172779136101</c:v>
                </c:pt>
                <c:pt idx="31">
                  <c:v>0.62552831783601015</c:v>
                </c:pt>
                <c:pt idx="32">
                  <c:v>0.64033613445378146</c:v>
                </c:pt>
                <c:pt idx="33">
                  <c:v>0.63734290843806107</c:v>
                </c:pt>
                <c:pt idx="34">
                  <c:v>0.62537165510406345</c:v>
                </c:pt>
                <c:pt idx="35">
                  <c:v>0.63644067796610171</c:v>
                </c:pt>
                <c:pt idx="36">
                  <c:v>0.59595959595959591</c:v>
                </c:pt>
                <c:pt idx="37">
                  <c:v>0.60457516339869277</c:v>
                </c:pt>
                <c:pt idx="38">
                  <c:v>0.66342648845686514</c:v>
                </c:pt>
                <c:pt idx="39">
                  <c:v>0.59204712812960236</c:v>
                </c:pt>
                <c:pt idx="40">
                  <c:v>0.64745762711864407</c:v>
                </c:pt>
                <c:pt idx="41">
                  <c:v>0.62648556876061123</c:v>
                </c:pt>
                <c:pt idx="42">
                  <c:v>0.66276041666666663</c:v>
                </c:pt>
                <c:pt idx="43">
                  <c:v>0.63040791100123605</c:v>
                </c:pt>
                <c:pt idx="44">
                  <c:v>0.67543859649122806</c:v>
                </c:pt>
                <c:pt idx="45">
                  <c:v>0.72093023255813948</c:v>
                </c:pt>
                <c:pt idx="46">
                  <c:v>0.67161016949152541</c:v>
                </c:pt>
                <c:pt idx="47">
                  <c:v>0.6443965517241379</c:v>
                </c:pt>
                <c:pt idx="48">
                  <c:v>0.65968586387434558</c:v>
                </c:pt>
                <c:pt idx="49">
                  <c:v>0.70618556701030932</c:v>
                </c:pt>
                <c:pt idx="50">
                  <c:v>0.64150943396226412</c:v>
                </c:pt>
                <c:pt idx="51">
                  <c:v>0.73043478260869565</c:v>
                </c:pt>
                <c:pt idx="52">
                  <c:v>0.6</c:v>
                </c:pt>
                <c:pt idx="53">
                  <c:v>0.67256637168141598</c:v>
                </c:pt>
                <c:pt idx="54">
                  <c:v>0.66310160427807485</c:v>
                </c:pt>
                <c:pt idx="55">
                  <c:v>0.68306010928961747</c:v>
                </c:pt>
                <c:pt idx="56">
                  <c:v>0.6271186440677966</c:v>
                </c:pt>
                <c:pt idx="57">
                  <c:v>0.70422535211267601</c:v>
                </c:pt>
                <c:pt idx="58">
                  <c:v>0.7142857142857143</c:v>
                </c:pt>
                <c:pt idx="59">
                  <c:v>0.68085106382978722</c:v>
                </c:pt>
                <c:pt idx="60">
                  <c:v>0.71140939597315433</c:v>
                </c:pt>
                <c:pt idx="61">
                  <c:v>0.72499999999999998</c:v>
                </c:pt>
                <c:pt idx="62">
                  <c:v>0.74468085106382975</c:v>
                </c:pt>
                <c:pt idx="63">
                  <c:v>0.72093023255813948</c:v>
                </c:pt>
                <c:pt idx="64">
                  <c:v>0.73786407766990292</c:v>
                </c:pt>
                <c:pt idx="65">
                  <c:v>0.68840579710144922</c:v>
                </c:pt>
                <c:pt idx="66">
                  <c:v>0.74468085106382975</c:v>
                </c:pt>
                <c:pt idx="67">
                  <c:v>0.7142857142857143</c:v>
                </c:pt>
                <c:pt idx="68">
                  <c:v>0.72340425531914898</c:v>
                </c:pt>
                <c:pt idx="69">
                  <c:v>0.69281045751633985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2-4476-9BF5-5D241885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631240"/>
        <c:axId val="694628288"/>
      </c:areaChart>
      <c:catAx>
        <c:axId val="69463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628288"/>
        <c:crosses val="autoZero"/>
        <c:auto val="1"/>
        <c:lblAlgn val="ctr"/>
        <c:lblOffset val="100"/>
        <c:noMultiLvlLbl val="0"/>
      </c:catAx>
      <c:valAx>
        <c:axId val="694628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4631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Unfallrate (Anzahl</a:t>
            </a:r>
            <a:r>
              <a:rPr lang="de-AT" baseline="0"/>
              <a:t> der Unfälle auf 1000 Beschäftigte)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Gesamt!$W$141:$W$160</c:f>
              <c:numCache>
                <c:formatCode>General</c:formatCode>
                <c:ptCount val="20"/>
                <c:pt idx="0">
                  <c:v>41.257979137474699</c:v>
                </c:pt>
                <c:pt idx="1">
                  <c:v>40.961709706144255</c:v>
                </c:pt>
                <c:pt idx="2">
                  <c:v>33.513160045774072</c:v>
                </c:pt>
                <c:pt idx="3">
                  <c:v>38.692004793699709</c:v>
                </c:pt>
                <c:pt idx="4">
                  <c:v>37.467441394510118</c:v>
                </c:pt>
                <c:pt idx="5">
                  <c:v>37.217815741305671</c:v>
                </c:pt>
                <c:pt idx="6">
                  <c:v>35.11904761904762</c:v>
                </c:pt>
                <c:pt idx="7">
                  <c:v>41.544763019309535</c:v>
                </c:pt>
                <c:pt idx="8">
                  <c:v>40.176009183087814</c:v>
                </c:pt>
                <c:pt idx="9">
                  <c:v>36.112178255858623</c:v>
                </c:pt>
                <c:pt idx="10">
                  <c:v>30.27839869945133</c:v>
                </c:pt>
                <c:pt idx="11">
                  <c:v>24.585125998770742</c:v>
                </c:pt>
                <c:pt idx="12">
                  <c:v>29.628073124606011</c:v>
                </c:pt>
                <c:pt idx="13">
                  <c:v>27.365294866355537</c:v>
                </c:pt>
                <c:pt idx="14">
                  <c:v>22.352430555555557</c:v>
                </c:pt>
                <c:pt idx="15">
                  <c:v>29.601029601029602</c:v>
                </c:pt>
                <c:pt idx="16">
                  <c:v>27.761370348493799</c:v>
                </c:pt>
                <c:pt idx="17">
                  <c:v>31.818181818181817</c:v>
                </c:pt>
                <c:pt idx="18">
                  <c:v>31.929347826086957</c:v>
                </c:pt>
                <c:pt idx="19">
                  <c:v>36.178765665641997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3-40AB-ACFE-1AACF0A19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805024"/>
        <c:axId val="849803056"/>
      </c:lineChart>
      <c:catAx>
        <c:axId val="8498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9803056"/>
        <c:crosses val="autoZero"/>
        <c:auto val="1"/>
        <c:lblAlgn val="ctr"/>
        <c:lblOffset val="100"/>
        <c:noMultiLvlLbl val="0"/>
      </c:catAx>
      <c:valAx>
        <c:axId val="8498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980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Gesamt!$W$161</c:f>
              <c:strCache>
                <c:ptCount val="1"/>
                <c:pt idx="0">
                  <c:v>Unfallrate (Unfälle/1000Beschäftigte)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Gesamt!$W$141:$W$160</c:f>
              <c:numCache>
                <c:formatCode>General</c:formatCode>
                <c:ptCount val="20"/>
                <c:pt idx="0">
                  <c:v>41.257979137474699</c:v>
                </c:pt>
                <c:pt idx="1">
                  <c:v>40.961709706144255</c:v>
                </c:pt>
                <c:pt idx="2">
                  <c:v>33.513160045774072</c:v>
                </c:pt>
                <c:pt idx="3">
                  <c:v>38.692004793699709</c:v>
                </c:pt>
                <c:pt idx="4">
                  <c:v>37.467441394510118</c:v>
                </c:pt>
                <c:pt idx="5">
                  <c:v>37.217815741305671</c:v>
                </c:pt>
                <c:pt idx="6">
                  <c:v>35.11904761904762</c:v>
                </c:pt>
                <c:pt idx="7">
                  <c:v>41.544763019309535</c:v>
                </c:pt>
                <c:pt idx="8">
                  <c:v>40.176009183087814</c:v>
                </c:pt>
                <c:pt idx="9">
                  <c:v>36.112178255858623</c:v>
                </c:pt>
                <c:pt idx="10">
                  <c:v>30.27839869945133</c:v>
                </c:pt>
                <c:pt idx="11">
                  <c:v>24.585125998770742</c:v>
                </c:pt>
                <c:pt idx="12">
                  <c:v>29.628073124606011</c:v>
                </c:pt>
                <c:pt idx="13">
                  <c:v>27.365294866355537</c:v>
                </c:pt>
                <c:pt idx="14">
                  <c:v>22.352430555555557</c:v>
                </c:pt>
                <c:pt idx="15">
                  <c:v>29.601029601029602</c:v>
                </c:pt>
                <c:pt idx="16">
                  <c:v>27.761370348493799</c:v>
                </c:pt>
                <c:pt idx="17">
                  <c:v>31.818181818181817</c:v>
                </c:pt>
                <c:pt idx="18">
                  <c:v>31.929347826086957</c:v>
                </c:pt>
                <c:pt idx="19">
                  <c:v>36.178765665641997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429F-BDBA-64117DDA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53528"/>
        <c:axId val="1219757136"/>
      </c:lineChart>
      <c:lineChart>
        <c:grouping val="standard"/>
        <c:varyColors val="0"/>
        <c:ser>
          <c:idx val="0"/>
          <c:order val="1"/>
          <c:tx>
            <c:strRef>
              <c:f>Gesamt!$V$161</c:f>
              <c:strCache>
                <c:ptCount val="1"/>
                <c:pt idx="0">
                  <c:v>Belegschaft Arbeiter und Angestellte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Gesamt!$A$141:$A$160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Gesamt!$V$141:$V$160</c:f>
              <c:numCache>
                <c:formatCode>General</c:formatCode>
                <c:ptCount val="20"/>
                <c:pt idx="0">
                  <c:v>6423</c:v>
                </c:pt>
                <c:pt idx="1">
                  <c:v>5615</c:v>
                </c:pt>
                <c:pt idx="2">
                  <c:v>6117</c:v>
                </c:pt>
                <c:pt idx="3">
                  <c:v>5841</c:v>
                </c:pt>
                <c:pt idx="4">
                  <c:v>4991</c:v>
                </c:pt>
                <c:pt idx="5">
                  <c:v>4917</c:v>
                </c:pt>
                <c:pt idx="6">
                  <c:v>5040</c:v>
                </c:pt>
                <c:pt idx="7">
                  <c:v>5127</c:v>
                </c:pt>
                <c:pt idx="8">
                  <c:v>5227</c:v>
                </c:pt>
                <c:pt idx="9">
                  <c:v>5206</c:v>
                </c:pt>
                <c:pt idx="10">
                  <c:v>4921</c:v>
                </c:pt>
                <c:pt idx="11">
                  <c:v>4881</c:v>
                </c:pt>
                <c:pt idx="12">
                  <c:v>4759</c:v>
                </c:pt>
                <c:pt idx="13">
                  <c:v>4714</c:v>
                </c:pt>
                <c:pt idx="14">
                  <c:v>4608</c:v>
                </c:pt>
                <c:pt idx="15">
                  <c:v>4662</c:v>
                </c:pt>
                <c:pt idx="16">
                  <c:v>5079</c:v>
                </c:pt>
                <c:pt idx="17">
                  <c:v>4400</c:v>
                </c:pt>
                <c:pt idx="18">
                  <c:v>4416</c:v>
                </c:pt>
                <c:pt idx="19">
                  <c:v>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D-429F-BDBA-64117DDAD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835200"/>
        <c:axId val="1219825688"/>
      </c:lineChart>
      <c:catAx>
        <c:axId val="121975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9757136"/>
        <c:crosses val="autoZero"/>
        <c:auto val="1"/>
        <c:lblAlgn val="ctr"/>
        <c:lblOffset val="100"/>
        <c:noMultiLvlLbl val="0"/>
      </c:catAx>
      <c:valAx>
        <c:axId val="12197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9753528"/>
        <c:crosses val="autoZero"/>
        <c:crossBetween val="between"/>
      </c:valAx>
      <c:valAx>
        <c:axId val="12198256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19835200"/>
        <c:crosses val="max"/>
        <c:crossBetween val="between"/>
      </c:valAx>
      <c:catAx>
        <c:axId val="1219835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9825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Untertagebau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F5-4B61-AD07-52B7632963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1F5-4B61-AD07-52B7632963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1F5-4B61-AD07-52B7632963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1F5-4B61-AD07-52B7632963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1F5-4B61-AD07-52B7632963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1F5-4B61-AD07-52B7632963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1F5-4B61-AD07-52B7632963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1F5-4B61-AD07-52B763296386}"/>
              </c:ext>
            </c:extLst>
          </c:dPt>
          <c:cat>
            <c:strRef>
              <c:f>Unfallursachen!$A$2:$A$9</c:f>
              <c:strCache>
                <c:ptCount val="8"/>
                <c:pt idx="0">
                  <c:v>Arbeitsmittel</c:v>
                </c:pt>
                <c:pt idx="1">
                  <c:v>Arbeitsstoffe</c:v>
                </c:pt>
                <c:pt idx="2">
                  <c:v>Steinfall, Hauwerk, Gebirge, Versatz, Ausbruch, BlowOut</c:v>
                </c:pt>
                <c:pt idx="3">
                  <c:v>Förderung, Materialtransport</c:v>
                </c:pt>
                <c:pt idx="4">
                  <c:v>Personenbeförderung</c:v>
                </c:pt>
                <c:pt idx="5">
                  <c:v>Elektrischer Strom</c:v>
                </c:pt>
                <c:pt idx="6">
                  <c:v>Sprengmittel, Sprengarbeit, Perforation</c:v>
                </c:pt>
                <c:pt idx="7">
                  <c:v>Andere Ursachen</c:v>
                </c:pt>
              </c:strCache>
            </c:strRef>
          </c:cat>
          <c:val>
            <c:numRef>
              <c:f>Unfallursachen!$V$2:$V$9</c:f>
              <c:numCache>
                <c:formatCode>General</c:formatCode>
                <c:ptCount val="8"/>
                <c:pt idx="0">
                  <c:v>167</c:v>
                </c:pt>
                <c:pt idx="1">
                  <c:v>18</c:v>
                </c:pt>
                <c:pt idx="2">
                  <c:v>36</c:v>
                </c:pt>
                <c:pt idx="3">
                  <c:v>32</c:v>
                </c:pt>
                <c:pt idx="4">
                  <c:v>38</c:v>
                </c:pt>
                <c:pt idx="5">
                  <c:v>2</c:v>
                </c:pt>
                <c:pt idx="6">
                  <c:v>3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6-4D57-8E75-1DBBE3490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Tagbau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0A-462E-BE13-4CD0300D33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0A-462E-BE13-4CD0300D33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0A-462E-BE13-4CD0300D33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0A-462E-BE13-4CD0300D33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0A-462E-BE13-4CD0300D33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0A-462E-BE13-4CD0300D33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30A-462E-BE13-4CD0300D33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30A-462E-BE13-4CD0300D33DF}"/>
              </c:ext>
            </c:extLst>
          </c:dPt>
          <c:cat>
            <c:strRef>
              <c:f>Unfallursachen!$A$12:$A$19</c:f>
              <c:strCache>
                <c:ptCount val="8"/>
                <c:pt idx="0">
                  <c:v>Arbeitsmittel</c:v>
                </c:pt>
                <c:pt idx="1">
                  <c:v>Arbeitsstoffe</c:v>
                </c:pt>
                <c:pt idx="2">
                  <c:v>Steinfall, Hauwerk, Gebirge, Versatz, Ausbruch, BlowOut</c:v>
                </c:pt>
                <c:pt idx="3">
                  <c:v>Förderung, Materialtransport</c:v>
                </c:pt>
                <c:pt idx="4">
                  <c:v>Personenbeförderung</c:v>
                </c:pt>
                <c:pt idx="5">
                  <c:v>Elektrischer Strom</c:v>
                </c:pt>
                <c:pt idx="6">
                  <c:v>Sprengmittel, Sprengarbeit, Perforation</c:v>
                </c:pt>
                <c:pt idx="7">
                  <c:v>Andere Ursachen</c:v>
                </c:pt>
              </c:strCache>
            </c:strRef>
          </c:cat>
          <c:val>
            <c:numRef>
              <c:f>Unfallursachen!$V$12:$V$19</c:f>
              <c:numCache>
                <c:formatCode>General</c:formatCode>
                <c:ptCount val="8"/>
                <c:pt idx="0">
                  <c:v>824</c:v>
                </c:pt>
                <c:pt idx="1">
                  <c:v>13</c:v>
                </c:pt>
                <c:pt idx="2">
                  <c:v>43</c:v>
                </c:pt>
                <c:pt idx="3">
                  <c:v>204</c:v>
                </c:pt>
                <c:pt idx="4">
                  <c:v>176</c:v>
                </c:pt>
                <c:pt idx="5">
                  <c:v>4</c:v>
                </c:pt>
                <c:pt idx="6">
                  <c:v>10</c:v>
                </c:pt>
                <c:pt idx="7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5-4740-93BA-D7C8C940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Bohrlochbergbau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C2-434A-82B7-455C5E9CFE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C2-434A-82B7-455C5E9CFE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C2-434A-82B7-455C5E9CFE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C2-434A-82B7-455C5E9CFE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C2-434A-82B7-455C5E9CFE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C2-434A-82B7-455C5E9CFE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C2-434A-82B7-455C5E9CFE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C2-434A-82B7-455C5E9CFE81}"/>
              </c:ext>
            </c:extLst>
          </c:dPt>
          <c:cat>
            <c:strRef>
              <c:f>Unfallursachen!$A$22:$A$29</c:f>
              <c:strCache>
                <c:ptCount val="8"/>
                <c:pt idx="0">
                  <c:v>Arbeitsmittel</c:v>
                </c:pt>
                <c:pt idx="1">
                  <c:v>Arbeitsstoffe</c:v>
                </c:pt>
                <c:pt idx="2">
                  <c:v>Steinfall, Hauwerk, Gebirge, Versatz, Ausbruch, BlowOut</c:v>
                </c:pt>
                <c:pt idx="3">
                  <c:v>Förderung, Materialtransport</c:v>
                </c:pt>
                <c:pt idx="4">
                  <c:v>Personenbeförderung</c:v>
                </c:pt>
                <c:pt idx="5">
                  <c:v>Elektrischer Strom</c:v>
                </c:pt>
                <c:pt idx="6">
                  <c:v>Sprengmittel, Sprengarbeit, Perforation</c:v>
                </c:pt>
                <c:pt idx="7">
                  <c:v>Andere Ursachen</c:v>
                </c:pt>
              </c:strCache>
            </c:strRef>
          </c:cat>
          <c:val>
            <c:numRef>
              <c:f>Unfallursachen!$V$22:$V$29</c:f>
              <c:numCache>
                <c:formatCode>General</c:formatCode>
                <c:ptCount val="8"/>
                <c:pt idx="0">
                  <c:v>60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2-48CE-81D6-81BAD8D7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sonstige Betriebe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2B-4107-B184-3FE1A4BAC9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2B-4107-B184-3FE1A4BAC9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2B-4107-B184-3FE1A4BAC9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2B-4107-B184-3FE1A4BAC9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2B-4107-B184-3FE1A4BAC9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2B-4107-B184-3FE1A4BAC9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2B-4107-B184-3FE1A4BAC9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2B-4107-B184-3FE1A4BAC928}"/>
              </c:ext>
            </c:extLst>
          </c:dPt>
          <c:cat>
            <c:strRef>
              <c:f>Unfallursachen!$A$32:$A$39</c:f>
              <c:strCache>
                <c:ptCount val="8"/>
                <c:pt idx="0">
                  <c:v>Arbeitsmittel</c:v>
                </c:pt>
                <c:pt idx="1">
                  <c:v>Arbeitsstoffe</c:v>
                </c:pt>
                <c:pt idx="2">
                  <c:v>Steinfall, Hauwerk, Gebirge, Versatz, Ausbruch, BlowOut</c:v>
                </c:pt>
                <c:pt idx="3">
                  <c:v>Förderung, Materialtransport</c:v>
                </c:pt>
                <c:pt idx="4">
                  <c:v>Personenbeförderung</c:v>
                </c:pt>
                <c:pt idx="5">
                  <c:v>Elektrischer Strom</c:v>
                </c:pt>
                <c:pt idx="6">
                  <c:v>Sprengmittel, Sprengarbeit, Perforation</c:v>
                </c:pt>
                <c:pt idx="7">
                  <c:v>Andere Ursachen</c:v>
                </c:pt>
              </c:strCache>
            </c:strRef>
          </c:cat>
          <c:val>
            <c:numRef>
              <c:f>Unfallursachen!$V$32:$V$39</c:f>
              <c:numCache>
                <c:formatCode>General</c:formatCode>
                <c:ptCount val="8"/>
                <c:pt idx="0">
                  <c:v>117</c:v>
                </c:pt>
                <c:pt idx="1">
                  <c:v>6</c:v>
                </c:pt>
                <c:pt idx="2">
                  <c:v>0</c:v>
                </c:pt>
                <c:pt idx="3">
                  <c:v>12</c:v>
                </c:pt>
                <c:pt idx="4">
                  <c:v>8</c:v>
                </c:pt>
                <c:pt idx="5">
                  <c:v>3</c:v>
                </c:pt>
                <c:pt idx="6">
                  <c:v>0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D-4A1C-B0F4-A5BEAA1E6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Unfallursachen 2000-2019</a:t>
            </a:r>
          </a:p>
        </c:rich>
      </c:tx>
      <c:layout>
        <c:manualLayout>
          <c:xMode val="edge"/>
          <c:yMode val="edge"/>
          <c:x val="0.35679597240022926"/>
          <c:y val="6.60394701303690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98-4E0F-85B7-F9E85103A0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56-4592-B446-CCDB528F41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56-4592-B446-CCDB528F41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A98-4E0F-85B7-F9E85103A0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98-4E0F-85B7-F9E85103A0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56-4592-B446-CCDB528F41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56-4592-B446-CCDB528F41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A98-4E0F-85B7-F9E85103A09A}"/>
              </c:ext>
            </c:extLst>
          </c:dPt>
          <c:dLbls>
            <c:dLbl>
              <c:idx val="0"/>
              <c:layout>
                <c:manualLayout>
                  <c:x val="-0.38449308907578744"/>
                  <c:y val="-0.291844140732894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D20936-D169-4659-8611-8ABFF8A4A3D2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[RUBRIKENNAME]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
</a:t>
                    </a:r>
                    <a:fld id="{F1ABF45F-C8CE-4724-AC98-B47D7BBBBE65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[PROZENTSATZ]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98-4E0F-85B7-F9E85103A09A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C56-4592-B446-CCDB528F416A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C56-4592-B446-CCDB528F416A}"/>
                </c:ext>
              </c:extLst>
            </c:dLbl>
            <c:dLbl>
              <c:idx val="3"/>
              <c:layout>
                <c:manualLayout>
                  <c:x val="0.1098284685159561"/>
                  <c:y val="-0.1657232820790779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98-4E0F-85B7-F9E85103A09A}"/>
                </c:ext>
              </c:extLst>
            </c:dLbl>
            <c:dLbl>
              <c:idx val="4"/>
              <c:layout>
                <c:manualLayout>
                  <c:x val="0.19883298227864601"/>
                  <c:y val="-0.107411102889739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2DD97AD-AC99-43FE-B38D-2E6A5FD3A6F2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[RUBRIKENNAME]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
</a:t>
                    </a:r>
                    <a:fld id="{D255F258-E28F-45B9-B6E3-55DA3E256B1D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[PROZENTSATZ]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A98-4E0F-85B7-F9E85103A09A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C56-4592-B446-CCDB528F416A}"/>
                </c:ext>
              </c:extLst>
            </c:dLbl>
            <c:dLbl>
              <c:idx val="6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C56-4592-B446-CCDB528F416A}"/>
                </c:ext>
              </c:extLst>
            </c:dLbl>
            <c:dLbl>
              <c:idx val="7"/>
              <c:layout>
                <c:manualLayout>
                  <c:x val="0.19841051222810976"/>
                  <c:y val="0.14006225267698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E6442A2-649A-4121-9663-E9CDCC1FA9F7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[RUBRIKENNAME]</a:t>
                    </a:fld>
                    <a:r>
                      <a:rPr lang="en-US" sz="1100" baseline="0">
                        <a:solidFill>
                          <a:schemeClr val="bg1"/>
                        </a:solidFill>
                      </a:rPr>
                      <a:t>
</a:t>
                    </a:r>
                    <a:fld id="{CFD8C3DC-4AAE-4914-90C3-71000D8620C5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/>
                      </a:pPr>
                      <a:t>[PROZENTSATZ]</a:t>
                    </a:fld>
                    <a:endParaRPr lang="en-US" sz="1100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A98-4E0F-85B7-F9E85103A0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Unfallursachen!$A$43:$A$50</c:f>
              <c:strCache>
                <c:ptCount val="8"/>
                <c:pt idx="0">
                  <c:v>Arbeitsmittel</c:v>
                </c:pt>
                <c:pt idx="1">
                  <c:v>Arbeitsstoffe</c:v>
                </c:pt>
                <c:pt idx="2">
                  <c:v>Steinfall, Hauwerk, Gebirge, Versatz, Ausbruch, BlowOut</c:v>
                </c:pt>
                <c:pt idx="3">
                  <c:v>Förderung, Materialtransport</c:v>
                </c:pt>
                <c:pt idx="4">
                  <c:v>Personenbeförderung</c:v>
                </c:pt>
                <c:pt idx="5">
                  <c:v>Elektrischer Strom</c:v>
                </c:pt>
                <c:pt idx="6">
                  <c:v>Sprengmittel, Sprengarbeit, Perforation</c:v>
                </c:pt>
                <c:pt idx="7">
                  <c:v>Andere Ursachen</c:v>
                </c:pt>
              </c:strCache>
            </c:strRef>
          </c:cat>
          <c:val>
            <c:numRef>
              <c:f>Unfallursachen!$V$43:$V$50</c:f>
              <c:numCache>
                <c:formatCode>General</c:formatCode>
                <c:ptCount val="8"/>
                <c:pt idx="0">
                  <c:v>1584</c:v>
                </c:pt>
                <c:pt idx="1">
                  <c:v>57</c:v>
                </c:pt>
                <c:pt idx="2">
                  <c:v>110</c:v>
                </c:pt>
                <c:pt idx="3">
                  <c:v>342</c:v>
                </c:pt>
                <c:pt idx="4">
                  <c:v>325</c:v>
                </c:pt>
                <c:pt idx="5">
                  <c:v>9</c:v>
                </c:pt>
                <c:pt idx="6">
                  <c:v>15</c:v>
                </c:pt>
                <c:pt idx="7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8-4E0F-85B7-F9E85103A0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Unfallursachen 2000-2019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Unfallursachen!$A$43</c:f>
              <c:strCache>
                <c:ptCount val="1"/>
                <c:pt idx="0">
                  <c:v>Arbeitsmittel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Unfallursachen!$B$43:$U$43</c:f>
              <c:numCache>
                <c:formatCode>General</c:formatCode>
                <c:ptCount val="20"/>
                <c:pt idx="0">
                  <c:v>125</c:v>
                </c:pt>
                <c:pt idx="1">
                  <c:v>95</c:v>
                </c:pt>
                <c:pt idx="2">
                  <c:v>92</c:v>
                </c:pt>
                <c:pt idx="3">
                  <c:v>104</c:v>
                </c:pt>
                <c:pt idx="4">
                  <c:v>101</c:v>
                </c:pt>
                <c:pt idx="5">
                  <c:v>84</c:v>
                </c:pt>
                <c:pt idx="6">
                  <c:v>81</c:v>
                </c:pt>
                <c:pt idx="7">
                  <c:v>73</c:v>
                </c:pt>
                <c:pt idx="8">
                  <c:v>108</c:v>
                </c:pt>
                <c:pt idx="9">
                  <c:v>93</c:v>
                </c:pt>
                <c:pt idx="10">
                  <c:v>76</c:v>
                </c:pt>
                <c:pt idx="11">
                  <c:v>54</c:v>
                </c:pt>
                <c:pt idx="12">
                  <c:v>67</c:v>
                </c:pt>
                <c:pt idx="13">
                  <c:v>61</c:v>
                </c:pt>
                <c:pt idx="14">
                  <c:v>55</c:v>
                </c:pt>
                <c:pt idx="15">
                  <c:v>72</c:v>
                </c:pt>
                <c:pt idx="16">
                  <c:v>67</c:v>
                </c:pt>
                <c:pt idx="17">
                  <c:v>61</c:v>
                </c:pt>
                <c:pt idx="18">
                  <c:v>53</c:v>
                </c:pt>
                <c:pt idx="1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F-492F-816E-E50AB3B65B4B}"/>
            </c:ext>
          </c:extLst>
        </c:ser>
        <c:ser>
          <c:idx val="7"/>
          <c:order val="1"/>
          <c:tx>
            <c:strRef>
              <c:f>Unfallursachen!$A$50</c:f>
              <c:strCache>
                <c:ptCount val="1"/>
                <c:pt idx="0">
                  <c:v>Andere Ursachen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Unfallursachen!$B$50:$U$50</c:f>
              <c:numCache>
                <c:formatCode>General</c:formatCode>
                <c:ptCount val="20"/>
                <c:pt idx="0">
                  <c:v>61</c:v>
                </c:pt>
                <c:pt idx="1">
                  <c:v>62</c:v>
                </c:pt>
                <c:pt idx="2">
                  <c:v>52</c:v>
                </c:pt>
                <c:pt idx="3">
                  <c:v>59</c:v>
                </c:pt>
                <c:pt idx="4">
                  <c:v>44</c:v>
                </c:pt>
                <c:pt idx="5">
                  <c:v>38</c:v>
                </c:pt>
                <c:pt idx="6">
                  <c:v>36</c:v>
                </c:pt>
                <c:pt idx="7">
                  <c:v>85</c:v>
                </c:pt>
                <c:pt idx="8">
                  <c:v>47</c:v>
                </c:pt>
                <c:pt idx="9">
                  <c:v>44</c:v>
                </c:pt>
                <c:pt idx="10">
                  <c:v>35</c:v>
                </c:pt>
                <c:pt idx="11">
                  <c:v>27</c:v>
                </c:pt>
                <c:pt idx="12">
                  <c:v>41</c:v>
                </c:pt>
                <c:pt idx="13">
                  <c:v>42</c:v>
                </c:pt>
                <c:pt idx="14">
                  <c:v>24</c:v>
                </c:pt>
                <c:pt idx="15">
                  <c:v>34</c:v>
                </c:pt>
                <c:pt idx="16">
                  <c:v>47</c:v>
                </c:pt>
                <c:pt idx="17">
                  <c:v>46</c:v>
                </c:pt>
                <c:pt idx="18">
                  <c:v>57</c:v>
                </c:pt>
                <c:pt idx="1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2F-492F-816E-E50AB3B65B4B}"/>
            </c:ext>
          </c:extLst>
        </c:ser>
        <c:ser>
          <c:idx val="4"/>
          <c:order val="2"/>
          <c:tx>
            <c:strRef>
              <c:f>Unfallursachen!$A$47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Unfallursachen!$B$47:$U$47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  <c:pt idx="5">
                  <c:v>24</c:v>
                </c:pt>
                <c:pt idx="6">
                  <c:v>22</c:v>
                </c:pt>
                <c:pt idx="7">
                  <c:v>28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19</c:v>
                </c:pt>
                <c:pt idx="12">
                  <c:v>15</c:v>
                </c:pt>
                <c:pt idx="13">
                  <c:v>7</c:v>
                </c:pt>
                <c:pt idx="14">
                  <c:v>10</c:v>
                </c:pt>
                <c:pt idx="15">
                  <c:v>16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F-492F-816E-E50AB3B65B4B}"/>
            </c:ext>
          </c:extLst>
        </c:ser>
        <c:ser>
          <c:idx val="3"/>
          <c:order val="3"/>
          <c:tx>
            <c:strRef>
              <c:f>Unfallursachen!$A$46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Unfallursachen!$B$46:$U$46</c:f>
              <c:numCache>
                <c:formatCode>General</c:formatCode>
                <c:ptCount val="20"/>
                <c:pt idx="0">
                  <c:v>17</c:v>
                </c:pt>
                <c:pt idx="1">
                  <c:v>28</c:v>
                </c:pt>
                <c:pt idx="2">
                  <c:v>21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18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16</c:v>
                </c:pt>
                <c:pt idx="11">
                  <c:v>13</c:v>
                </c:pt>
                <c:pt idx="12">
                  <c:v>9</c:v>
                </c:pt>
                <c:pt idx="13">
                  <c:v>17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21</c:v>
                </c:pt>
                <c:pt idx="18">
                  <c:v>9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F-492F-816E-E50AB3B65B4B}"/>
            </c:ext>
          </c:extLst>
        </c:ser>
        <c:ser>
          <c:idx val="2"/>
          <c:order val="4"/>
          <c:tx>
            <c:strRef>
              <c:f>Unfallursachen!$A$45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Unfallursachen!$B$45:$U$45</c:f>
              <c:numCache>
                <c:formatCode>General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12</c:v>
                </c:pt>
                <c:pt idx="7">
                  <c:v>4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F-492F-816E-E50AB3B65B4B}"/>
            </c:ext>
          </c:extLst>
        </c:ser>
        <c:ser>
          <c:idx val="1"/>
          <c:order val="5"/>
          <c:tx>
            <c:strRef>
              <c:f>Unfallursachen!$A$44</c:f>
              <c:strCache>
                <c:ptCount val="1"/>
                <c:pt idx="0">
                  <c:v>Arbeitsstoffe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Unfallursachen!$B$44:$U$44</c:f>
              <c:numCache>
                <c:formatCode>General</c:formatCode>
                <c:ptCount val="20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8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F-492F-816E-E50AB3B65B4B}"/>
            </c:ext>
          </c:extLst>
        </c:ser>
        <c:ser>
          <c:idx val="6"/>
          <c:order val="6"/>
          <c:tx>
            <c:strRef>
              <c:f>Unfallursachen!$A$49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Unfallursachen!$B$49:$U$49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2F-492F-816E-E50AB3B65B4B}"/>
            </c:ext>
          </c:extLst>
        </c:ser>
        <c:ser>
          <c:idx val="5"/>
          <c:order val="7"/>
          <c:tx>
            <c:strRef>
              <c:f>Unfallursachen!$A$48</c:f>
              <c:strCache>
                <c:ptCount val="1"/>
                <c:pt idx="0">
                  <c:v>Elektrischer Strom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Unfallursachen!$B$48:$U$48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F-492F-816E-E50AB3B6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419400"/>
        <c:axId val="1090423336"/>
      </c:barChart>
      <c:catAx>
        <c:axId val="109041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0423336"/>
        <c:crosses val="autoZero"/>
        <c:auto val="1"/>
        <c:lblAlgn val="ctr"/>
        <c:lblOffset val="100"/>
        <c:noMultiLvlLbl val="0"/>
      </c:catAx>
      <c:valAx>
        <c:axId val="109042333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9041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Unfallzeitverlust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Gesamt!$A$49</c:f>
              <c:strCache>
                <c:ptCount val="1"/>
                <c:pt idx="0">
                  <c:v>Bergfrei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Gesamt!$B$49:$U$49</c:f>
              <c:numCache>
                <c:formatCode>General</c:formatCode>
                <c:ptCount val="20"/>
                <c:pt idx="0">
                  <c:v>3520</c:v>
                </c:pt>
                <c:pt idx="1">
                  <c:v>2976</c:v>
                </c:pt>
                <c:pt idx="2">
                  <c:v>3228</c:v>
                </c:pt>
                <c:pt idx="3">
                  <c:v>3085</c:v>
                </c:pt>
                <c:pt idx="4">
                  <c:v>2581</c:v>
                </c:pt>
                <c:pt idx="5">
                  <c:v>2806</c:v>
                </c:pt>
                <c:pt idx="6">
                  <c:v>2446</c:v>
                </c:pt>
                <c:pt idx="7">
                  <c:v>3457</c:v>
                </c:pt>
                <c:pt idx="8">
                  <c:v>2478</c:v>
                </c:pt>
                <c:pt idx="9">
                  <c:v>3351</c:v>
                </c:pt>
                <c:pt idx="10">
                  <c:v>3674</c:v>
                </c:pt>
                <c:pt idx="11">
                  <c:v>2678</c:v>
                </c:pt>
                <c:pt idx="12">
                  <c:v>2324</c:v>
                </c:pt>
                <c:pt idx="13">
                  <c:v>2116</c:v>
                </c:pt>
                <c:pt idx="14">
                  <c:v>2301</c:v>
                </c:pt>
                <c:pt idx="15">
                  <c:v>2881</c:v>
                </c:pt>
                <c:pt idx="16">
                  <c:v>3020</c:v>
                </c:pt>
                <c:pt idx="17">
                  <c:v>1793</c:v>
                </c:pt>
                <c:pt idx="18">
                  <c:v>1979</c:v>
                </c:pt>
                <c:pt idx="19">
                  <c:v>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4-4146-838C-F4B4F7090E3E}"/>
            </c:ext>
          </c:extLst>
        </c:ser>
        <c:ser>
          <c:idx val="1"/>
          <c:order val="1"/>
          <c:tx>
            <c:strRef>
              <c:f>Gesamt!$A$50</c:f>
              <c:strCache>
                <c:ptCount val="1"/>
                <c:pt idx="0">
                  <c:v>Bundeseigen-Steinsalz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Gesamt!$B$50:$U$50</c:f>
              <c:numCache>
                <c:formatCode>General</c:formatCode>
                <c:ptCount val="20"/>
                <c:pt idx="0">
                  <c:v>1474</c:v>
                </c:pt>
                <c:pt idx="1">
                  <c:v>6036</c:v>
                </c:pt>
                <c:pt idx="2">
                  <c:v>4506</c:v>
                </c:pt>
                <c:pt idx="3">
                  <c:v>4506</c:v>
                </c:pt>
                <c:pt idx="4">
                  <c:v>3324</c:v>
                </c:pt>
                <c:pt idx="5">
                  <c:v>4445</c:v>
                </c:pt>
                <c:pt idx="6">
                  <c:v>1964</c:v>
                </c:pt>
                <c:pt idx="7">
                  <c:v>1973</c:v>
                </c:pt>
                <c:pt idx="8">
                  <c:v>1798</c:v>
                </c:pt>
                <c:pt idx="9">
                  <c:v>4566</c:v>
                </c:pt>
                <c:pt idx="10">
                  <c:v>2498</c:v>
                </c:pt>
                <c:pt idx="11">
                  <c:v>2298</c:v>
                </c:pt>
                <c:pt idx="12">
                  <c:v>5937</c:v>
                </c:pt>
                <c:pt idx="13">
                  <c:v>1807</c:v>
                </c:pt>
                <c:pt idx="14">
                  <c:v>513</c:v>
                </c:pt>
                <c:pt idx="15">
                  <c:v>8074</c:v>
                </c:pt>
                <c:pt idx="16">
                  <c:v>4665</c:v>
                </c:pt>
                <c:pt idx="17">
                  <c:v>1602</c:v>
                </c:pt>
                <c:pt idx="18">
                  <c:v>2369</c:v>
                </c:pt>
                <c:pt idx="19">
                  <c:v>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4-4146-838C-F4B4F7090E3E}"/>
            </c:ext>
          </c:extLst>
        </c:ser>
        <c:ser>
          <c:idx val="2"/>
          <c:order val="2"/>
          <c:tx>
            <c:strRef>
              <c:f>Gesamt!$A$51</c:f>
              <c:strCache>
                <c:ptCount val="1"/>
                <c:pt idx="0">
                  <c:v>Bundeseigen-Kohlenwasserstoffe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Gesamt!$B$51:$U$51</c:f>
              <c:numCache>
                <c:formatCode>General</c:formatCode>
                <c:ptCount val="20"/>
                <c:pt idx="0">
                  <c:v>2895</c:v>
                </c:pt>
                <c:pt idx="1">
                  <c:v>581</c:v>
                </c:pt>
                <c:pt idx="2">
                  <c:v>2257</c:v>
                </c:pt>
                <c:pt idx="3">
                  <c:v>2257</c:v>
                </c:pt>
                <c:pt idx="4">
                  <c:v>3737</c:v>
                </c:pt>
                <c:pt idx="5">
                  <c:v>1053</c:v>
                </c:pt>
                <c:pt idx="6">
                  <c:v>1566</c:v>
                </c:pt>
                <c:pt idx="7">
                  <c:v>1842</c:v>
                </c:pt>
                <c:pt idx="8">
                  <c:v>929</c:v>
                </c:pt>
                <c:pt idx="9">
                  <c:v>186</c:v>
                </c:pt>
                <c:pt idx="10">
                  <c:v>1263</c:v>
                </c:pt>
                <c:pt idx="11">
                  <c:v>1137</c:v>
                </c:pt>
                <c:pt idx="12">
                  <c:v>1576</c:v>
                </c:pt>
                <c:pt idx="13">
                  <c:v>570</c:v>
                </c:pt>
                <c:pt idx="14">
                  <c:v>1465</c:v>
                </c:pt>
                <c:pt idx="15">
                  <c:v>813</c:v>
                </c:pt>
                <c:pt idx="16">
                  <c:v>443</c:v>
                </c:pt>
                <c:pt idx="17">
                  <c:v>206</c:v>
                </c:pt>
                <c:pt idx="18">
                  <c:v>299</c:v>
                </c:pt>
                <c:pt idx="19">
                  <c:v>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4-4146-838C-F4B4F7090E3E}"/>
            </c:ext>
          </c:extLst>
        </c:ser>
        <c:ser>
          <c:idx val="3"/>
          <c:order val="3"/>
          <c:tx>
            <c:strRef>
              <c:f>Gesamt!$A$52</c:f>
              <c:strCache>
                <c:ptCount val="1"/>
                <c:pt idx="0">
                  <c:v>Bundeseigen-sonstige Betriebe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Gesamt!$B$52:$U$52</c:f>
              <c:numCache>
                <c:formatCode>General</c:formatCode>
                <c:ptCount val="20"/>
                <c:pt idx="0">
                  <c:v>0</c:v>
                </c:pt>
                <c:pt idx="1">
                  <c:v>1461</c:v>
                </c:pt>
                <c:pt idx="2">
                  <c:v>4149</c:v>
                </c:pt>
                <c:pt idx="3">
                  <c:v>4149</c:v>
                </c:pt>
                <c:pt idx="4">
                  <c:v>894</c:v>
                </c:pt>
                <c:pt idx="5">
                  <c:v>1427</c:v>
                </c:pt>
                <c:pt idx="6">
                  <c:v>1472</c:v>
                </c:pt>
                <c:pt idx="7">
                  <c:v>1106</c:v>
                </c:pt>
                <c:pt idx="8">
                  <c:v>345</c:v>
                </c:pt>
                <c:pt idx="9">
                  <c:v>1586</c:v>
                </c:pt>
                <c:pt idx="10">
                  <c:v>1089</c:v>
                </c:pt>
                <c:pt idx="11">
                  <c:v>2298</c:v>
                </c:pt>
                <c:pt idx="12">
                  <c:v>641</c:v>
                </c:pt>
                <c:pt idx="13">
                  <c:v>1807</c:v>
                </c:pt>
                <c:pt idx="14">
                  <c:v>2179</c:v>
                </c:pt>
                <c:pt idx="15">
                  <c:v>2283</c:v>
                </c:pt>
                <c:pt idx="16">
                  <c:v>1760</c:v>
                </c:pt>
                <c:pt idx="17">
                  <c:v>1320</c:v>
                </c:pt>
                <c:pt idx="18">
                  <c:v>2181</c:v>
                </c:pt>
                <c:pt idx="19">
                  <c:v>2019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4-4146-838C-F4B4F7090E3E}"/>
            </c:ext>
          </c:extLst>
        </c:ser>
        <c:ser>
          <c:idx val="4"/>
          <c:order val="4"/>
          <c:tx>
            <c:strRef>
              <c:f>Gesamt!$A$53</c:f>
              <c:strCache>
                <c:ptCount val="1"/>
                <c:pt idx="0">
                  <c:v>Grundeigen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Gesamt!$B$53:$U$53</c:f>
              <c:numCache>
                <c:formatCode>General</c:formatCode>
                <c:ptCount val="20"/>
                <c:pt idx="0">
                  <c:v>4262</c:v>
                </c:pt>
                <c:pt idx="1">
                  <c:v>4269</c:v>
                </c:pt>
                <c:pt idx="2">
                  <c:v>3838</c:v>
                </c:pt>
                <c:pt idx="3">
                  <c:v>5659</c:v>
                </c:pt>
                <c:pt idx="4">
                  <c:v>4088</c:v>
                </c:pt>
                <c:pt idx="5">
                  <c:v>4376</c:v>
                </c:pt>
                <c:pt idx="6">
                  <c:v>4144</c:v>
                </c:pt>
                <c:pt idx="7">
                  <c:v>3321</c:v>
                </c:pt>
                <c:pt idx="8">
                  <c:v>4089</c:v>
                </c:pt>
                <c:pt idx="9">
                  <c:v>4386</c:v>
                </c:pt>
                <c:pt idx="10">
                  <c:v>2467</c:v>
                </c:pt>
                <c:pt idx="11">
                  <c:v>2645</c:v>
                </c:pt>
                <c:pt idx="12">
                  <c:v>4236</c:v>
                </c:pt>
                <c:pt idx="13">
                  <c:v>3546</c:v>
                </c:pt>
                <c:pt idx="14">
                  <c:v>2348</c:v>
                </c:pt>
                <c:pt idx="15">
                  <c:v>3678</c:v>
                </c:pt>
                <c:pt idx="16">
                  <c:v>3341</c:v>
                </c:pt>
                <c:pt idx="17">
                  <c:v>4281</c:v>
                </c:pt>
                <c:pt idx="18">
                  <c:v>3534</c:v>
                </c:pt>
                <c:pt idx="19">
                  <c:v>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34-4146-838C-F4B4F7090E3E}"/>
            </c:ext>
          </c:extLst>
        </c:ser>
        <c:ser>
          <c:idx val="5"/>
          <c:order val="5"/>
          <c:tx>
            <c:strRef>
              <c:f>Gesamt!$A$54</c:f>
              <c:strCache>
                <c:ptCount val="1"/>
                <c:pt idx="0">
                  <c:v>Bergbautechnische Aspekte-Schaubergwerk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Gesamt!$B$54:$U$54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302</c:v>
                </c:pt>
                <c:pt idx="3">
                  <c:v>302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1313</c:v>
                </c:pt>
                <c:pt idx="8">
                  <c:v>0</c:v>
                </c:pt>
                <c:pt idx="9">
                  <c:v>0</c:v>
                </c:pt>
                <c:pt idx="10">
                  <c:v>507</c:v>
                </c:pt>
                <c:pt idx="11">
                  <c:v>550</c:v>
                </c:pt>
                <c:pt idx="12">
                  <c:v>281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1872</c:v>
                </c:pt>
                <c:pt idx="17">
                  <c:v>2396</c:v>
                </c:pt>
                <c:pt idx="18">
                  <c:v>1276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34-4146-838C-F4B4F7090E3E}"/>
            </c:ext>
          </c:extLst>
        </c:ser>
        <c:ser>
          <c:idx val="6"/>
          <c:order val="6"/>
          <c:tx>
            <c:strRef>
              <c:f>Gesamt!$A$55</c:f>
              <c:strCache>
                <c:ptCount val="1"/>
                <c:pt idx="0">
                  <c:v>Hütten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Gesamt!$B$55:$U$55</c:f>
            </c:numRef>
          </c:val>
          <c:smooth val="0"/>
          <c:extLst>
            <c:ext xmlns:c16="http://schemas.microsoft.com/office/drawing/2014/chart" uri="{C3380CC4-5D6E-409C-BE32-E72D297353CC}">
              <c16:uniqueId val="{00000006-C234-4146-838C-F4B4F7090E3E}"/>
            </c:ext>
          </c:extLst>
        </c:ser>
        <c:ser>
          <c:idx val="7"/>
          <c:order val="7"/>
          <c:tx>
            <c:strRef>
              <c:f>Gesamt!$A$56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Gesamt!$B$48:$U$48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Gesamt!$B$56:$U$56</c:f>
              <c:numCache>
                <c:formatCode>General</c:formatCode>
                <c:ptCount val="20"/>
                <c:pt idx="0">
                  <c:v>3803</c:v>
                </c:pt>
                <c:pt idx="1">
                  <c:v>3182</c:v>
                </c:pt>
                <c:pt idx="2">
                  <c:v>3376</c:v>
                </c:pt>
                <c:pt idx="3">
                  <c:v>3686</c:v>
                </c:pt>
                <c:pt idx="4">
                  <c:v>3072</c:v>
                </c:pt>
                <c:pt idx="5">
                  <c:v>2992</c:v>
                </c:pt>
                <c:pt idx="6">
                  <c:v>2780</c:v>
                </c:pt>
                <c:pt idx="7">
                  <c:v>2934</c:v>
                </c:pt>
                <c:pt idx="8">
                  <c:v>2647</c:v>
                </c:pt>
                <c:pt idx="9">
                  <c:v>3103</c:v>
                </c:pt>
                <c:pt idx="10">
                  <c:v>2464</c:v>
                </c:pt>
                <c:pt idx="11">
                  <c:v>2267</c:v>
                </c:pt>
                <c:pt idx="12">
                  <c:v>2743</c:v>
                </c:pt>
                <c:pt idx="13">
                  <c:v>2252</c:v>
                </c:pt>
                <c:pt idx="14">
                  <c:v>2076</c:v>
                </c:pt>
                <c:pt idx="15">
                  <c:v>2720</c:v>
                </c:pt>
                <c:pt idx="16">
                  <c:v>2481</c:v>
                </c:pt>
                <c:pt idx="17">
                  <c:v>2232</c:v>
                </c:pt>
                <c:pt idx="18">
                  <c:v>2096</c:v>
                </c:pt>
                <c:pt idx="19">
                  <c:v>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34-4146-838C-F4B4F7090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825512"/>
        <c:axId val="825825840"/>
      </c:lineChart>
      <c:catAx>
        <c:axId val="82582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5825840"/>
        <c:crosses val="autoZero"/>
        <c:auto val="1"/>
        <c:lblAlgn val="ctr"/>
        <c:lblOffset val="100"/>
        <c:noMultiLvlLbl val="0"/>
      </c:catAx>
      <c:valAx>
        <c:axId val="8258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582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Unfallursachen!$A$43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Unfallursachen!$B$43:$U$43</c:f>
              <c:numCache>
                <c:formatCode>General</c:formatCode>
                <c:ptCount val="20"/>
                <c:pt idx="0">
                  <c:v>125</c:v>
                </c:pt>
                <c:pt idx="1">
                  <c:v>95</c:v>
                </c:pt>
                <c:pt idx="2">
                  <c:v>92</c:v>
                </c:pt>
                <c:pt idx="3">
                  <c:v>104</c:v>
                </c:pt>
                <c:pt idx="4">
                  <c:v>101</c:v>
                </c:pt>
                <c:pt idx="5">
                  <c:v>84</c:v>
                </c:pt>
                <c:pt idx="6">
                  <c:v>81</c:v>
                </c:pt>
                <c:pt idx="7">
                  <c:v>73</c:v>
                </c:pt>
                <c:pt idx="8">
                  <c:v>108</c:v>
                </c:pt>
                <c:pt idx="9">
                  <c:v>93</c:v>
                </c:pt>
                <c:pt idx="10">
                  <c:v>76</c:v>
                </c:pt>
                <c:pt idx="11">
                  <c:v>54</c:v>
                </c:pt>
                <c:pt idx="12">
                  <c:v>67</c:v>
                </c:pt>
                <c:pt idx="13">
                  <c:v>61</c:v>
                </c:pt>
                <c:pt idx="14">
                  <c:v>55</c:v>
                </c:pt>
                <c:pt idx="15">
                  <c:v>72</c:v>
                </c:pt>
                <c:pt idx="16">
                  <c:v>67</c:v>
                </c:pt>
                <c:pt idx="17">
                  <c:v>61</c:v>
                </c:pt>
                <c:pt idx="18">
                  <c:v>53</c:v>
                </c:pt>
                <c:pt idx="1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4-4A9E-90FC-C77659890029}"/>
            </c:ext>
          </c:extLst>
        </c:ser>
        <c:ser>
          <c:idx val="1"/>
          <c:order val="1"/>
          <c:tx>
            <c:strRef>
              <c:f>Unfallursachen!$A$44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Unfallursachen!$B$44:$U$44</c:f>
              <c:numCache>
                <c:formatCode>General</c:formatCode>
                <c:ptCount val="20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8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4-4A9E-90FC-C77659890029}"/>
            </c:ext>
          </c:extLst>
        </c:ser>
        <c:ser>
          <c:idx val="2"/>
          <c:order val="2"/>
          <c:tx>
            <c:strRef>
              <c:f>Unfallursachen!$A$45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Unfallursachen!$B$45:$U$45</c:f>
              <c:numCache>
                <c:formatCode>General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12</c:v>
                </c:pt>
                <c:pt idx="7">
                  <c:v>4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4-4A9E-90FC-C77659890029}"/>
            </c:ext>
          </c:extLst>
        </c:ser>
        <c:ser>
          <c:idx val="3"/>
          <c:order val="3"/>
          <c:tx>
            <c:strRef>
              <c:f>Unfallursachen!$A$46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Unfallursachen!$B$46:$U$46</c:f>
              <c:numCache>
                <c:formatCode>General</c:formatCode>
                <c:ptCount val="20"/>
                <c:pt idx="0">
                  <c:v>17</c:v>
                </c:pt>
                <c:pt idx="1">
                  <c:v>28</c:v>
                </c:pt>
                <c:pt idx="2">
                  <c:v>21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18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16</c:v>
                </c:pt>
                <c:pt idx="11">
                  <c:v>13</c:v>
                </c:pt>
                <c:pt idx="12">
                  <c:v>9</c:v>
                </c:pt>
                <c:pt idx="13">
                  <c:v>17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21</c:v>
                </c:pt>
                <c:pt idx="18">
                  <c:v>9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4-4A9E-90FC-C77659890029}"/>
            </c:ext>
          </c:extLst>
        </c:ser>
        <c:ser>
          <c:idx val="4"/>
          <c:order val="4"/>
          <c:tx>
            <c:strRef>
              <c:f>Unfallursachen!$A$47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Unfallursachen!$B$47:$U$47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  <c:pt idx="5">
                  <c:v>24</c:v>
                </c:pt>
                <c:pt idx="6">
                  <c:v>22</c:v>
                </c:pt>
                <c:pt idx="7">
                  <c:v>28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19</c:v>
                </c:pt>
                <c:pt idx="12">
                  <c:v>15</c:v>
                </c:pt>
                <c:pt idx="13">
                  <c:v>7</c:v>
                </c:pt>
                <c:pt idx="14">
                  <c:v>10</c:v>
                </c:pt>
                <c:pt idx="15">
                  <c:v>16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B4-4A9E-90FC-C77659890029}"/>
            </c:ext>
          </c:extLst>
        </c:ser>
        <c:ser>
          <c:idx val="5"/>
          <c:order val="5"/>
          <c:tx>
            <c:strRef>
              <c:f>Unfallursachen!$A$48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Unfallursachen!$B$48:$U$48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B4-4A9E-90FC-C77659890029}"/>
            </c:ext>
          </c:extLst>
        </c:ser>
        <c:ser>
          <c:idx val="6"/>
          <c:order val="6"/>
          <c:tx>
            <c:strRef>
              <c:f>Unfallursachen!$A$49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Unfallursachen!$B$49:$U$49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B4-4A9E-90FC-C77659890029}"/>
            </c:ext>
          </c:extLst>
        </c:ser>
        <c:ser>
          <c:idx val="7"/>
          <c:order val="7"/>
          <c:tx>
            <c:strRef>
              <c:f>Unfallursachen!$A$50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Unfallursachen!$B$42:$U$42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Unfallursachen!$B$50:$U$50</c:f>
              <c:numCache>
                <c:formatCode>General</c:formatCode>
                <c:ptCount val="20"/>
                <c:pt idx="0">
                  <c:v>61</c:v>
                </c:pt>
                <c:pt idx="1">
                  <c:v>62</c:v>
                </c:pt>
                <c:pt idx="2">
                  <c:v>52</c:v>
                </c:pt>
                <c:pt idx="3">
                  <c:v>59</c:v>
                </c:pt>
                <c:pt idx="4">
                  <c:v>44</c:v>
                </c:pt>
                <c:pt idx="5">
                  <c:v>38</c:v>
                </c:pt>
                <c:pt idx="6">
                  <c:v>36</c:v>
                </c:pt>
                <c:pt idx="7">
                  <c:v>85</c:v>
                </c:pt>
                <c:pt idx="8">
                  <c:v>47</c:v>
                </c:pt>
                <c:pt idx="9">
                  <c:v>44</c:v>
                </c:pt>
                <c:pt idx="10">
                  <c:v>35</c:v>
                </c:pt>
                <c:pt idx="11">
                  <c:v>27</c:v>
                </c:pt>
                <c:pt idx="12">
                  <c:v>41</c:v>
                </c:pt>
                <c:pt idx="13">
                  <c:v>42</c:v>
                </c:pt>
                <c:pt idx="14">
                  <c:v>24</c:v>
                </c:pt>
                <c:pt idx="15">
                  <c:v>34</c:v>
                </c:pt>
                <c:pt idx="16">
                  <c:v>47</c:v>
                </c:pt>
                <c:pt idx="17">
                  <c:v>46</c:v>
                </c:pt>
                <c:pt idx="18">
                  <c:v>57</c:v>
                </c:pt>
                <c:pt idx="19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B4-4A9E-90FC-C77659890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71600"/>
        <c:axId val="816046472"/>
        <c:extLst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Unfallursachen!$A$51</c15:sqref>
                        </c15:formulaRef>
                      </c:ext>
                    </c:extLst>
                    <c:strCache>
                      <c:ptCount val="1"/>
                      <c:pt idx="0">
                        <c:v>Summe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Unfallursachen!$B$42:$U$42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Unfallursachen!$B$51:$U$51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242</c:v>
                      </c:pt>
                      <c:pt idx="1">
                        <c:v>215</c:v>
                      </c:pt>
                      <c:pt idx="2">
                        <c:v>205</c:v>
                      </c:pt>
                      <c:pt idx="3">
                        <c:v>226</c:v>
                      </c:pt>
                      <c:pt idx="4">
                        <c:v>187</c:v>
                      </c:pt>
                      <c:pt idx="5">
                        <c:v>183</c:v>
                      </c:pt>
                      <c:pt idx="6">
                        <c:v>177</c:v>
                      </c:pt>
                      <c:pt idx="7">
                        <c:v>213</c:v>
                      </c:pt>
                      <c:pt idx="8">
                        <c:v>210</c:v>
                      </c:pt>
                      <c:pt idx="9">
                        <c:v>188</c:v>
                      </c:pt>
                      <c:pt idx="10">
                        <c:v>149</c:v>
                      </c:pt>
                      <c:pt idx="11">
                        <c:v>120</c:v>
                      </c:pt>
                      <c:pt idx="12">
                        <c:v>141</c:v>
                      </c:pt>
                      <c:pt idx="13">
                        <c:v>129</c:v>
                      </c:pt>
                      <c:pt idx="14">
                        <c:v>103</c:v>
                      </c:pt>
                      <c:pt idx="15">
                        <c:v>138</c:v>
                      </c:pt>
                      <c:pt idx="16">
                        <c:v>141</c:v>
                      </c:pt>
                      <c:pt idx="17">
                        <c:v>140</c:v>
                      </c:pt>
                      <c:pt idx="18">
                        <c:v>141</c:v>
                      </c:pt>
                      <c:pt idx="19">
                        <c:v>153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DFB4-4A9E-90FC-C77659890029}"/>
                  </c:ext>
                </c:extLst>
              </c15:ser>
            </c15:filteredLineSeries>
          </c:ext>
        </c:extLst>
      </c:lineChart>
      <c:catAx>
        <c:axId val="61057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6046472"/>
        <c:crosses val="autoZero"/>
        <c:auto val="1"/>
        <c:lblAlgn val="ctr"/>
        <c:lblOffset val="100"/>
        <c:noMultiLvlLbl val="0"/>
      </c:catAx>
      <c:valAx>
        <c:axId val="81604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057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Anteil der Unfallursachen am jährlichen Unfallgeschehen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Unfallursachen!$A$56</c:f>
              <c:strCache>
                <c:ptCount val="1"/>
                <c:pt idx="0">
                  <c:v>Arbeitsmittel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Unfallursachen!$B$56:$U$56</c:f>
              <c:numCache>
                <c:formatCode>0.0%</c:formatCode>
                <c:ptCount val="20"/>
                <c:pt idx="0">
                  <c:v>0.51652892561983466</c:v>
                </c:pt>
                <c:pt idx="1">
                  <c:v>0.44186046511627908</c:v>
                </c:pt>
                <c:pt idx="2">
                  <c:v>0.44878048780487806</c:v>
                </c:pt>
                <c:pt idx="3">
                  <c:v>0.46017699115044247</c:v>
                </c:pt>
                <c:pt idx="4">
                  <c:v>0.5401069518716578</c:v>
                </c:pt>
                <c:pt idx="5">
                  <c:v>0.45901639344262296</c:v>
                </c:pt>
                <c:pt idx="6">
                  <c:v>0.4576271186440678</c:v>
                </c:pt>
                <c:pt idx="7">
                  <c:v>0.34272300469483569</c:v>
                </c:pt>
                <c:pt idx="8">
                  <c:v>0.51428571428571423</c:v>
                </c:pt>
                <c:pt idx="9">
                  <c:v>0.49468085106382981</c:v>
                </c:pt>
                <c:pt idx="10">
                  <c:v>0.51006711409395977</c:v>
                </c:pt>
                <c:pt idx="11">
                  <c:v>0.45</c:v>
                </c:pt>
                <c:pt idx="12">
                  <c:v>0.47517730496453903</c:v>
                </c:pt>
                <c:pt idx="13">
                  <c:v>0.47286821705426357</c:v>
                </c:pt>
                <c:pt idx="14">
                  <c:v>0.53398058252427183</c:v>
                </c:pt>
                <c:pt idx="15">
                  <c:v>0.52173913043478259</c:v>
                </c:pt>
                <c:pt idx="16">
                  <c:v>0.47517730496453903</c:v>
                </c:pt>
                <c:pt idx="17">
                  <c:v>0.43571428571428572</c:v>
                </c:pt>
                <c:pt idx="18">
                  <c:v>0.37588652482269502</c:v>
                </c:pt>
                <c:pt idx="19">
                  <c:v>0.40522875816993464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A-4637-A430-BF8DA045BCFF}"/>
            </c:ext>
          </c:extLst>
        </c:ser>
        <c:ser>
          <c:idx val="7"/>
          <c:order val="1"/>
          <c:tx>
            <c:strRef>
              <c:f>Unfallursachen!$A$63</c:f>
              <c:strCache>
                <c:ptCount val="1"/>
                <c:pt idx="0">
                  <c:v>Andere Ursachen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Unfallursachen!$B$63:$U$63</c:f>
              <c:numCache>
                <c:formatCode>0.0%</c:formatCode>
                <c:ptCount val="20"/>
                <c:pt idx="0">
                  <c:v>0.25206611570247933</c:v>
                </c:pt>
                <c:pt idx="1">
                  <c:v>0.28837209302325584</c:v>
                </c:pt>
                <c:pt idx="2">
                  <c:v>0.25365853658536586</c:v>
                </c:pt>
                <c:pt idx="3">
                  <c:v>0.26106194690265488</c:v>
                </c:pt>
                <c:pt idx="4">
                  <c:v>0.23529411764705882</c:v>
                </c:pt>
                <c:pt idx="5">
                  <c:v>0.20765027322404372</c:v>
                </c:pt>
                <c:pt idx="6">
                  <c:v>0.20338983050847459</c:v>
                </c:pt>
                <c:pt idx="7">
                  <c:v>0.39906103286384975</c:v>
                </c:pt>
                <c:pt idx="8">
                  <c:v>0.22380952380952382</c:v>
                </c:pt>
                <c:pt idx="9">
                  <c:v>0.23404255319148937</c:v>
                </c:pt>
                <c:pt idx="10">
                  <c:v>0.2348993288590604</c:v>
                </c:pt>
                <c:pt idx="11">
                  <c:v>0.22500000000000001</c:v>
                </c:pt>
                <c:pt idx="12">
                  <c:v>0.29078014184397161</c:v>
                </c:pt>
                <c:pt idx="13">
                  <c:v>0.32558139534883723</c:v>
                </c:pt>
                <c:pt idx="14">
                  <c:v>0.23300970873786409</c:v>
                </c:pt>
                <c:pt idx="15">
                  <c:v>0.24637681159420291</c:v>
                </c:pt>
                <c:pt idx="16">
                  <c:v>0.33333333333333331</c:v>
                </c:pt>
                <c:pt idx="17">
                  <c:v>0.32857142857142857</c:v>
                </c:pt>
                <c:pt idx="18">
                  <c:v>0.40425531914893614</c:v>
                </c:pt>
                <c:pt idx="19">
                  <c:v>0.41176470588235292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EA-4637-A430-BF8DA045BCFF}"/>
            </c:ext>
          </c:extLst>
        </c:ser>
        <c:ser>
          <c:idx val="4"/>
          <c:order val="2"/>
          <c:tx>
            <c:strRef>
              <c:f>Unfallursachen!$A$60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Unfallursachen!$B$60:$U$60</c:f>
              <c:numCache>
                <c:formatCode>0.0%</c:formatCode>
                <c:ptCount val="20"/>
                <c:pt idx="0">
                  <c:v>8.6776859504132234E-2</c:v>
                </c:pt>
                <c:pt idx="1">
                  <c:v>0.10232558139534884</c:v>
                </c:pt>
                <c:pt idx="2">
                  <c:v>0.13658536585365855</c:v>
                </c:pt>
                <c:pt idx="3">
                  <c:v>0.11946902654867257</c:v>
                </c:pt>
                <c:pt idx="4">
                  <c:v>0.10695187165775401</c:v>
                </c:pt>
                <c:pt idx="5">
                  <c:v>0.13114754098360656</c:v>
                </c:pt>
                <c:pt idx="6">
                  <c:v>0.12429378531073447</c:v>
                </c:pt>
                <c:pt idx="7">
                  <c:v>0.13145539906103287</c:v>
                </c:pt>
                <c:pt idx="8">
                  <c:v>8.0952380952380956E-2</c:v>
                </c:pt>
                <c:pt idx="9">
                  <c:v>0.11702127659574468</c:v>
                </c:pt>
                <c:pt idx="10">
                  <c:v>0.10738255033557047</c:v>
                </c:pt>
                <c:pt idx="11">
                  <c:v>0.15833333333333333</c:v>
                </c:pt>
                <c:pt idx="12">
                  <c:v>0.10638297872340426</c:v>
                </c:pt>
                <c:pt idx="13">
                  <c:v>5.4263565891472867E-2</c:v>
                </c:pt>
                <c:pt idx="14">
                  <c:v>9.7087378640776698E-2</c:v>
                </c:pt>
                <c:pt idx="15">
                  <c:v>0.11594202898550725</c:v>
                </c:pt>
                <c:pt idx="16">
                  <c:v>3.5460992907801421E-2</c:v>
                </c:pt>
                <c:pt idx="17">
                  <c:v>2.1428571428571429E-2</c:v>
                </c:pt>
                <c:pt idx="18">
                  <c:v>0</c:v>
                </c:pt>
                <c:pt idx="19">
                  <c:v>1.9607843137254902E-2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A-4637-A430-BF8DA045BCFF}"/>
            </c:ext>
          </c:extLst>
        </c:ser>
        <c:ser>
          <c:idx val="3"/>
          <c:order val="3"/>
          <c:tx>
            <c:strRef>
              <c:f>Unfallursachen!$A$59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Unfallursachen!$B$59:$U$59</c:f>
              <c:numCache>
                <c:formatCode>0.0%</c:formatCode>
                <c:ptCount val="20"/>
                <c:pt idx="0">
                  <c:v>7.0247933884297523E-2</c:v>
                </c:pt>
                <c:pt idx="1">
                  <c:v>0.13023255813953488</c:v>
                </c:pt>
                <c:pt idx="2">
                  <c:v>0.1024390243902439</c:v>
                </c:pt>
                <c:pt idx="3">
                  <c:v>0.10176991150442478</c:v>
                </c:pt>
                <c:pt idx="4">
                  <c:v>9.6256684491978606E-2</c:v>
                </c:pt>
                <c:pt idx="5">
                  <c:v>0.12568306010928962</c:v>
                </c:pt>
                <c:pt idx="6">
                  <c:v>0.10169491525423729</c:v>
                </c:pt>
                <c:pt idx="7">
                  <c:v>7.9812206572769953E-2</c:v>
                </c:pt>
                <c:pt idx="8">
                  <c:v>0.11904761904761904</c:v>
                </c:pt>
                <c:pt idx="9">
                  <c:v>0.12234042553191489</c:v>
                </c:pt>
                <c:pt idx="10">
                  <c:v>0.10738255033557047</c:v>
                </c:pt>
                <c:pt idx="11">
                  <c:v>0.10833333333333334</c:v>
                </c:pt>
                <c:pt idx="12">
                  <c:v>6.3829787234042548E-2</c:v>
                </c:pt>
                <c:pt idx="13">
                  <c:v>0.13178294573643412</c:v>
                </c:pt>
                <c:pt idx="14">
                  <c:v>4.8543689320388349E-2</c:v>
                </c:pt>
                <c:pt idx="15">
                  <c:v>6.5217391304347824E-2</c:v>
                </c:pt>
                <c:pt idx="16">
                  <c:v>7.0921985815602842E-2</c:v>
                </c:pt>
                <c:pt idx="17">
                  <c:v>0.15</c:v>
                </c:pt>
                <c:pt idx="18">
                  <c:v>6.3829787234042548E-2</c:v>
                </c:pt>
                <c:pt idx="19">
                  <c:v>0.13071895424836602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A-4637-A430-BF8DA045BCFF}"/>
            </c:ext>
          </c:extLst>
        </c:ser>
        <c:ser>
          <c:idx val="2"/>
          <c:order val="4"/>
          <c:tx>
            <c:strRef>
              <c:f>Unfallursachen!$A$58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Unfallursachen!$B$58:$U$58</c:f>
              <c:numCache>
                <c:formatCode>0.0%</c:formatCode>
                <c:ptCount val="20"/>
                <c:pt idx="0">
                  <c:v>4.1322314049586778E-2</c:v>
                </c:pt>
                <c:pt idx="1">
                  <c:v>2.3255813953488372E-2</c:v>
                </c:pt>
                <c:pt idx="2">
                  <c:v>3.4146341463414637E-2</c:v>
                </c:pt>
                <c:pt idx="3">
                  <c:v>3.9823008849557522E-2</c:v>
                </c:pt>
                <c:pt idx="4">
                  <c:v>1.06951871657754E-2</c:v>
                </c:pt>
                <c:pt idx="5">
                  <c:v>4.3715846994535519E-2</c:v>
                </c:pt>
                <c:pt idx="6">
                  <c:v>6.7796610169491525E-2</c:v>
                </c:pt>
                <c:pt idx="7">
                  <c:v>1.8779342723004695E-2</c:v>
                </c:pt>
                <c:pt idx="8">
                  <c:v>4.7619047619047616E-2</c:v>
                </c:pt>
                <c:pt idx="9">
                  <c:v>2.6595744680851064E-2</c:v>
                </c:pt>
                <c:pt idx="10">
                  <c:v>3.3557046979865772E-2</c:v>
                </c:pt>
                <c:pt idx="11">
                  <c:v>4.1666666666666664E-2</c:v>
                </c:pt>
                <c:pt idx="12">
                  <c:v>2.1276595744680851E-2</c:v>
                </c:pt>
                <c:pt idx="13">
                  <c:v>1.5503875968992248E-2</c:v>
                </c:pt>
                <c:pt idx="14">
                  <c:v>5.8252427184466021E-2</c:v>
                </c:pt>
                <c:pt idx="15">
                  <c:v>3.6231884057971016E-2</c:v>
                </c:pt>
                <c:pt idx="16">
                  <c:v>2.8368794326241134E-2</c:v>
                </c:pt>
                <c:pt idx="17">
                  <c:v>1.4285714285714285E-2</c:v>
                </c:pt>
                <c:pt idx="18">
                  <c:v>1.4184397163120567E-2</c:v>
                </c:pt>
                <c:pt idx="19">
                  <c:v>2.6143790849673203E-2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A-4637-A430-BF8DA045BCFF}"/>
            </c:ext>
          </c:extLst>
        </c:ser>
        <c:ser>
          <c:idx val="1"/>
          <c:order val="5"/>
          <c:tx>
            <c:strRef>
              <c:f>Unfallursachen!$A$57</c:f>
              <c:strCache>
                <c:ptCount val="1"/>
                <c:pt idx="0">
                  <c:v>Arbeitsstoffe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Unfallursachen!$B$57:$U$57</c:f>
              <c:numCache>
                <c:formatCode>0.0%</c:formatCode>
                <c:ptCount val="20"/>
                <c:pt idx="0">
                  <c:v>3.3057851239669422E-2</c:v>
                </c:pt>
                <c:pt idx="1">
                  <c:v>1.3953488372093023E-2</c:v>
                </c:pt>
                <c:pt idx="2">
                  <c:v>2.4390243902439025E-2</c:v>
                </c:pt>
                <c:pt idx="3">
                  <c:v>8.8495575221238937E-3</c:v>
                </c:pt>
                <c:pt idx="4">
                  <c:v>5.3475935828877002E-3</c:v>
                </c:pt>
                <c:pt idx="5">
                  <c:v>1.6393442622950821E-2</c:v>
                </c:pt>
                <c:pt idx="6">
                  <c:v>1.6949152542372881E-2</c:v>
                </c:pt>
                <c:pt idx="7">
                  <c:v>1.4084507042253521E-2</c:v>
                </c:pt>
                <c:pt idx="8">
                  <c:v>9.5238095238095247E-3</c:v>
                </c:pt>
                <c:pt idx="9">
                  <c:v>0</c:v>
                </c:pt>
                <c:pt idx="10">
                  <c:v>6.7114093959731542E-3</c:v>
                </c:pt>
                <c:pt idx="11">
                  <c:v>1.6666666666666666E-2</c:v>
                </c:pt>
                <c:pt idx="12">
                  <c:v>2.8368794326241134E-2</c:v>
                </c:pt>
                <c:pt idx="13">
                  <c:v>0</c:v>
                </c:pt>
                <c:pt idx="14">
                  <c:v>9.7087378640776691E-3</c:v>
                </c:pt>
                <c:pt idx="15">
                  <c:v>7.246376811594203E-3</c:v>
                </c:pt>
                <c:pt idx="16">
                  <c:v>4.9645390070921988E-2</c:v>
                </c:pt>
                <c:pt idx="17">
                  <c:v>2.1428571428571429E-2</c:v>
                </c:pt>
                <c:pt idx="18">
                  <c:v>5.6737588652482268E-2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A-4637-A430-BF8DA045BCFF}"/>
            </c:ext>
          </c:extLst>
        </c:ser>
        <c:ser>
          <c:idx val="6"/>
          <c:order val="6"/>
          <c:tx>
            <c:strRef>
              <c:f>Unfallursachen!$A$62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Unfallursachen!$B$62:$U$62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8.8495575221238937E-3</c:v>
                </c:pt>
                <c:pt idx="4">
                  <c:v>5.3475935828877002E-3</c:v>
                </c:pt>
                <c:pt idx="5">
                  <c:v>1.6393442622950821E-2</c:v>
                </c:pt>
                <c:pt idx="6">
                  <c:v>2.2598870056497175E-2</c:v>
                </c:pt>
                <c:pt idx="7">
                  <c:v>4.6948356807511738E-3</c:v>
                </c:pt>
                <c:pt idx="8">
                  <c:v>0</c:v>
                </c:pt>
                <c:pt idx="9">
                  <c:v>5.3191489361702126E-3</c:v>
                </c:pt>
                <c:pt idx="10">
                  <c:v>0</c:v>
                </c:pt>
                <c:pt idx="11">
                  <c:v>0</c:v>
                </c:pt>
                <c:pt idx="12">
                  <c:v>1.4184397163120567E-2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7.1428571428571426E-3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EA-4637-A430-BF8DA045BCFF}"/>
            </c:ext>
          </c:extLst>
        </c:ser>
        <c:ser>
          <c:idx val="5"/>
          <c:order val="7"/>
          <c:tx>
            <c:strRef>
              <c:f>Unfallursachen!$A$61</c:f>
              <c:strCache>
                <c:ptCount val="1"/>
                <c:pt idx="0">
                  <c:v>Elektrischer Strom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Unfallursachen!$B$55:$U$55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Unfallursachen!$B$61:$U$61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5.6497175141242938E-3</c:v>
                </c:pt>
                <c:pt idx="7">
                  <c:v>9.3896713615023476E-3</c:v>
                </c:pt>
                <c:pt idx="8">
                  <c:v>4.7619047619047623E-3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1.9417475728155338E-2</c:v>
                </c:pt>
                <c:pt idx="15">
                  <c:v>7.246376811594203E-3</c:v>
                </c:pt>
                <c:pt idx="16">
                  <c:v>7.0921985815602835E-3</c:v>
                </c:pt>
                <c:pt idx="17">
                  <c:v>0</c:v>
                </c:pt>
                <c:pt idx="18">
                  <c:v>0</c:v>
                </c:pt>
                <c:pt idx="19">
                  <c:v>6.5359477124183009E-3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EA-4637-A430-BF8DA045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624688"/>
        <c:axId val="886626000"/>
      </c:areaChart>
      <c:catAx>
        <c:axId val="886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6626000"/>
        <c:crosses val="autoZero"/>
        <c:auto val="1"/>
        <c:lblAlgn val="ctr"/>
        <c:lblOffset val="100"/>
        <c:noMultiLvlLbl val="0"/>
      </c:catAx>
      <c:valAx>
        <c:axId val="8866260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6624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D5B-4C9C-9341-45AF0DD0C5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D5B-4C9C-9341-45AF0DD0C5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D5B-4C9C-9341-45AF0DD0C5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D5B-4C9C-9341-45AF0DD0C5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D5B-4C9C-9341-45AF0DD0C5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D5B-4C9C-9341-45AF0DD0C5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D5B-4C9C-9341-45AF0DD0C5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D5B-4C9C-9341-45AF0DD0C5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D5B-4C9C-9341-45AF0DD0C5CC}"/>
              </c:ext>
            </c:extLst>
          </c:dPt>
          <c:cat>
            <c:strRef>
              <c:f>Körperteile!$A$3:$A$11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Körperteile!$R$3:$R$11</c:f>
              <c:numCache>
                <c:formatCode>General</c:formatCode>
                <c:ptCount val="9"/>
                <c:pt idx="0">
                  <c:v>29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151</c:v>
                </c:pt>
                <c:pt idx="6">
                  <c:v>45</c:v>
                </c:pt>
                <c:pt idx="7">
                  <c:v>65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D5B-4C9C-9341-45AF0DD0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9F-4D29-B573-020FD7CB84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9F-4D29-B573-020FD7CB84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9F-4D29-B573-020FD7CB84B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9F-4D29-B573-020FD7CB84B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9F-4D29-B573-020FD7CB84B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9F-4D29-B573-020FD7CB84B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9F-4D29-B573-020FD7CB84B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9F-4D29-B573-020FD7CB84B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9F-4D29-B573-020FD7CB84BB}"/>
              </c:ext>
            </c:extLst>
          </c:dPt>
          <c:cat>
            <c:strRef>
              <c:f>Körperteile!$A$14:$A$22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Körperteile!$R$14:$R$22</c:f>
              <c:numCache>
                <c:formatCode>General</c:formatCode>
                <c:ptCount val="9"/>
                <c:pt idx="0">
                  <c:v>191</c:v>
                </c:pt>
                <c:pt idx="1">
                  <c:v>60</c:v>
                </c:pt>
                <c:pt idx="2">
                  <c:v>151</c:v>
                </c:pt>
                <c:pt idx="3">
                  <c:v>117</c:v>
                </c:pt>
                <c:pt idx="4">
                  <c:v>139</c:v>
                </c:pt>
                <c:pt idx="5">
                  <c:v>602</c:v>
                </c:pt>
                <c:pt idx="6">
                  <c:v>218</c:v>
                </c:pt>
                <c:pt idx="7">
                  <c:v>341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9F-4D29-B573-020FD7CB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09-423E-8497-7AA236D2A8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09-423E-8497-7AA236D2A8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09-423E-8497-7AA236D2A8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09-423E-8497-7AA236D2A8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709-423E-8497-7AA236D2A86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709-423E-8497-7AA236D2A8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709-423E-8497-7AA236D2A8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09-423E-8497-7AA236D2A86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09-423E-8497-7AA236D2A86D}"/>
              </c:ext>
            </c:extLst>
          </c:dPt>
          <c:cat>
            <c:strRef>
              <c:f>Körperteile!$A$25:$A$33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Körperteile!$R$25:$R$33</c:f>
              <c:numCache>
                <c:formatCode>General</c:formatCode>
                <c:ptCount val="9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28</c:v>
                </c:pt>
                <c:pt idx="6">
                  <c:v>8</c:v>
                </c:pt>
                <c:pt idx="7">
                  <c:v>19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09-423E-8497-7AA236D2A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78-43FD-97EA-2B41042623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78-43FD-97EA-2B41042623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78-43FD-97EA-2B41042623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78-43FD-97EA-2B41042623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578-43FD-97EA-2B41042623E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578-43FD-97EA-2B41042623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578-43FD-97EA-2B41042623E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578-43FD-97EA-2B41042623E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578-43FD-97EA-2B41042623EA}"/>
              </c:ext>
            </c:extLst>
          </c:dPt>
          <c:cat>
            <c:strRef>
              <c:f>Körperteile!$A$36:$A$44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Körperteile!$R$36:$R$44</c:f>
              <c:numCache>
                <c:formatCode>General</c:formatCode>
                <c:ptCount val="9"/>
                <c:pt idx="0">
                  <c:v>11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69</c:v>
                </c:pt>
                <c:pt idx="6">
                  <c:v>22</c:v>
                </c:pt>
                <c:pt idx="7">
                  <c:v>30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578-43FD-97EA-2B4104262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Anteil verletzte Körperteile in den Betriebsarten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Untertagebergbau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(Körperteile!$A$3,Körperteile!$A$4,Körperteile!$A$5,Körperteile!$A$6,Körperteile!$A$7,Körperteile!$A$8,Körperteile!$A$9,Körperteile!$A$10,Körperteile!$A$11)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Körperteile!$S$3:$S$11</c:f>
              <c:numCache>
                <c:formatCode>0.0%</c:formatCode>
                <c:ptCount val="9"/>
                <c:pt idx="0">
                  <c:v>7.4550128534704371E-2</c:v>
                </c:pt>
                <c:pt idx="1">
                  <c:v>4.8843187660668377E-2</c:v>
                </c:pt>
                <c:pt idx="2">
                  <c:v>5.3984575835475578E-2</c:v>
                </c:pt>
                <c:pt idx="3">
                  <c:v>5.3984575835475578E-2</c:v>
                </c:pt>
                <c:pt idx="4">
                  <c:v>5.6555269922879174E-2</c:v>
                </c:pt>
                <c:pt idx="5">
                  <c:v>0.38817480719794345</c:v>
                </c:pt>
                <c:pt idx="6">
                  <c:v>0.11568123393316196</c:v>
                </c:pt>
                <c:pt idx="7">
                  <c:v>0.16709511568123395</c:v>
                </c:pt>
                <c:pt idx="8">
                  <c:v>4.1131105398457581E-2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A-4C5D-A38E-449B57447A9E}"/>
            </c:ext>
          </c:extLst>
        </c:ser>
        <c:ser>
          <c:idx val="3"/>
          <c:order val="1"/>
          <c:tx>
            <c:v>Tagebau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(Körperteile!$A$3,Körperteile!$A$4,Körperteile!$A$5,Körperteile!$A$6,Körperteile!$A$7,Körperteile!$A$8,Körperteile!$A$9,Körperteile!$A$10,Körperteile!$A$11)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Körperteile!$S$14:$S$22</c:f>
              <c:numCache>
                <c:formatCode>0.0%</c:formatCode>
                <c:ptCount val="9"/>
                <c:pt idx="0">
                  <c:v>0.10208444681988242</c:v>
                </c:pt>
                <c:pt idx="1">
                  <c:v>3.2068412613575625E-2</c:v>
                </c:pt>
                <c:pt idx="2">
                  <c:v>8.0705505077498657E-2</c:v>
                </c:pt>
                <c:pt idx="3">
                  <c:v>6.2533404596472469E-2</c:v>
                </c:pt>
                <c:pt idx="4">
                  <c:v>7.4291822554783532E-2</c:v>
                </c:pt>
                <c:pt idx="5">
                  <c:v>0.32175307322287544</c:v>
                </c:pt>
                <c:pt idx="6">
                  <c:v>0.11651523249599145</c:v>
                </c:pt>
                <c:pt idx="7">
                  <c:v>0.1822554783538215</c:v>
                </c:pt>
                <c:pt idx="8">
                  <c:v>2.7792624265098879E-2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A-4C5D-A38E-449B57447A9E}"/>
            </c:ext>
          </c:extLst>
        </c:ser>
        <c:ser>
          <c:idx val="2"/>
          <c:order val="2"/>
          <c:tx>
            <c:v>Bohrlochbergbau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(Körperteile!$A$3,Körperteile!$A$4,Körperteile!$A$5,Körperteile!$A$6,Körperteile!$A$7,Körperteile!$A$8,Körperteile!$A$9,Körperteile!$A$10,Körperteile!$A$11)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Körperteile!$S$25:$S$33</c:f>
              <c:numCache>
                <c:formatCode>0.0%</c:formatCode>
                <c:ptCount val="9"/>
                <c:pt idx="0">
                  <c:v>7.9545454545454544E-2</c:v>
                </c:pt>
                <c:pt idx="1">
                  <c:v>1.1363636363636364E-2</c:v>
                </c:pt>
                <c:pt idx="2">
                  <c:v>4.5454545454545456E-2</c:v>
                </c:pt>
                <c:pt idx="3">
                  <c:v>6.8181818181818177E-2</c:v>
                </c:pt>
                <c:pt idx="4">
                  <c:v>0.11363636363636363</c:v>
                </c:pt>
                <c:pt idx="5">
                  <c:v>0.31818181818181818</c:v>
                </c:pt>
                <c:pt idx="6">
                  <c:v>9.0909090909090912E-2</c:v>
                </c:pt>
                <c:pt idx="7">
                  <c:v>0.21590909090909091</c:v>
                </c:pt>
                <c:pt idx="8">
                  <c:v>5.6818181818181816E-2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A-4C5D-A38E-449B57447A9E}"/>
            </c:ext>
          </c:extLst>
        </c:ser>
        <c:ser>
          <c:idx val="1"/>
          <c:order val="3"/>
          <c:tx>
            <c:v>sonstige Betriebe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(Körperteile!$A$3,Körperteile!$A$4,Körperteile!$A$5,Körperteile!$A$6,Körperteile!$A$7,Körperteile!$A$8,Körperteile!$A$9,Körperteile!$A$10,Körperteile!$A$11)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Körperteile!$S$36:$S$44</c:f>
              <c:numCache>
                <c:formatCode>0.0%</c:formatCode>
                <c:ptCount val="9"/>
                <c:pt idx="0">
                  <c:v>6.6666666666666666E-2</c:v>
                </c:pt>
                <c:pt idx="1">
                  <c:v>6.0606060606060606E-3</c:v>
                </c:pt>
                <c:pt idx="2">
                  <c:v>3.0303030303030304E-2</c:v>
                </c:pt>
                <c:pt idx="3">
                  <c:v>6.0606060606060608E-2</c:v>
                </c:pt>
                <c:pt idx="4">
                  <c:v>6.6666666666666666E-2</c:v>
                </c:pt>
                <c:pt idx="5">
                  <c:v>0.41818181818181815</c:v>
                </c:pt>
                <c:pt idx="6">
                  <c:v>0.13333333333333333</c:v>
                </c:pt>
                <c:pt idx="7">
                  <c:v>0.18181818181818182</c:v>
                </c:pt>
                <c:pt idx="8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A-4C5D-A38E-449B57447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123320"/>
        <c:axId val="820113808"/>
        <c:extLst>
          <c:ext xmlns:c15="http://schemas.microsoft.com/office/drawing/2012/chart" uri="{02D57815-91ED-43cb-92C2-25804820EDAC}">
            <c15:filteredBarSeries>
              <c15:ser>
                <c:idx val="0"/>
                <c:order val="4"/>
                <c:tx>
                  <c:v>Gesamt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(Körperteile!$A$3,Körperteile!$A$4,Körperteile!$A$5,Körperteile!$A$6,Körperteile!$A$7,Körperteile!$A$8,Körperteile!$A$9,Körperteile!$A$10,Körperteile!$A$11)</c15:sqref>
                        </c15:formulaRef>
                      </c:ext>
                    </c:extLst>
                    <c:strCache>
                      <c:ptCount val="9"/>
                      <c:pt idx="0">
                        <c:v>Kopf (ohne Augen)</c:v>
                      </c:pt>
                      <c:pt idx="1">
                        <c:v>Auge</c:v>
                      </c:pt>
                      <c:pt idx="2">
                        <c:v>Genick, Rücken, Wirbelsäule, Lendenregion</c:v>
                      </c:pt>
                      <c:pt idx="3">
                        <c:v>Rumpf, Thorax</c:v>
                      </c:pt>
                      <c:pt idx="4">
                        <c:v>Arme</c:v>
                      </c:pt>
                      <c:pt idx="5">
                        <c:v>Hand und Handgelenk</c:v>
                      </c:pt>
                      <c:pt idx="6">
                        <c:v>Beine</c:v>
                      </c:pt>
                      <c:pt idx="7">
                        <c:v>Fuß und Fußgelenk (Knöchel)</c:v>
                      </c:pt>
                      <c:pt idx="8">
                        <c:v>Sonstige Verletzungen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Körperteile!$S$50:$S$58</c15:sqref>
                        </c15:formulaRef>
                      </c:ext>
                    </c:extLst>
                    <c:numCache>
                      <c:formatCode>0.0%</c:formatCode>
                      <c:ptCount val="9"/>
                      <c:pt idx="0">
                        <c:v>9.4707520891364902E-2</c:v>
                      </c:pt>
                      <c:pt idx="1">
                        <c:v>3.2232391563867889E-2</c:v>
                      </c:pt>
                      <c:pt idx="2">
                        <c:v>7.2025467568643059E-2</c:v>
                      </c:pt>
                      <c:pt idx="3">
                        <c:v>6.1281337047353758E-2</c:v>
                      </c:pt>
                      <c:pt idx="4">
                        <c:v>7.2423398328690811E-2</c:v>
                      </c:pt>
                      <c:pt idx="5">
                        <c:v>0.33824114604058891</c:v>
                      </c:pt>
                      <c:pt idx="6">
                        <c:v>0.11659371269399124</c:v>
                      </c:pt>
                      <c:pt idx="7">
                        <c:v>0.18105849582172701</c:v>
                      </c:pt>
                      <c:pt idx="8">
                        <c:v>3.1436530043772386E-2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B8A-4C5D-A38E-449B57447A9E}"/>
                  </c:ext>
                </c:extLst>
              </c15:ser>
            </c15:filteredBarSeries>
          </c:ext>
        </c:extLst>
      </c:barChart>
      <c:catAx>
        <c:axId val="82012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0113808"/>
        <c:crosses val="autoZero"/>
        <c:auto val="1"/>
        <c:lblAlgn val="ctr"/>
        <c:lblOffset val="100"/>
        <c:noMultiLvlLbl val="0"/>
      </c:catAx>
      <c:valAx>
        <c:axId val="82011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0123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verletzte Körperteile 2004-2019</a:t>
            </a:r>
          </a:p>
        </c:rich>
      </c:tx>
      <c:layout>
        <c:manualLayout>
          <c:xMode val="edge"/>
          <c:yMode val="edge"/>
          <c:x val="0.32755137544202867"/>
          <c:y val="3.7822264437716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BBB-4054-858A-1F31F29443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BBB-4054-858A-1F31F29443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BBB-4054-858A-1F31F29443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BB-4054-858A-1F31F29443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BBB-4054-858A-1F31F29443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BBB-4054-858A-1F31F29443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BB-4054-858A-1F31F29443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BBB-4054-858A-1F31F29443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BBB-4054-858A-1F31F294439C}"/>
              </c:ext>
            </c:extLst>
          </c:dPt>
          <c:dLbls>
            <c:dLbl>
              <c:idx val="0"/>
              <c:layout>
                <c:manualLayout>
                  <c:x val="-9.133828258956006E-2"/>
                  <c:y val="0.147788527468353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BB-4054-858A-1F31F294439C}"/>
                </c:ext>
              </c:extLst>
            </c:dLbl>
            <c:dLbl>
              <c:idx val="1"/>
              <c:layout>
                <c:manualLayout>
                  <c:x val="-7.3329647851159682E-2"/>
                  <c:y val="9.94629203413008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BB-4054-858A-1F31F294439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BBB-4054-858A-1F31F294439C}"/>
                </c:ext>
              </c:extLst>
            </c:dLbl>
            <c:dLbl>
              <c:idx val="3"/>
              <c:layout>
                <c:manualLayout>
                  <c:x val="-0.20858012554989377"/>
                  <c:y val="2.94086938302584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BB-4054-858A-1F31F294439C}"/>
                </c:ext>
              </c:extLst>
            </c:dLbl>
            <c:dLbl>
              <c:idx val="4"/>
              <c:layout>
                <c:manualLayout>
                  <c:x val="-0.16453812851525659"/>
                  <c:y val="-5.4935481418389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BB-4054-858A-1F31F294439C}"/>
                </c:ext>
              </c:extLst>
            </c:dLbl>
            <c:dLbl>
              <c:idx val="5"/>
              <c:layout>
                <c:manualLayout>
                  <c:x val="1.3995907164848008E-3"/>
                  <c:y val="-0.22241033110160366"/>
                </c:manualLayout>
              </c:layout>
              <c:tx>
                <c:rich>
                  <a:bodyPr/>
                  <a:lstStyle/>
                  <a:p>
                    <a:fld id="{12B67234-BADB-4DDD-9DEF-383986FA501F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[RUBRIKENNAME]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38B314BB-C514-4139-8B38-848F571BE06F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[PROZENTSATZ]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BBB-4054-858A-1F31F294439C}"/>
                </c:ext>
              </c:extLst>
            </c:dLbl>
            <c:dLbl>
              <c:idx val="6"/>
              <c:layout>
                <c:manualLayout>
                  <c:x val="0.16990198936002551"/>
                  <c:y val="-2.7899131752167641E-2"/>
                </c:manualLayout>
              </c:layout>
              <c:tx>
                <c:rich>
                  <a:bodyPr/>
                  <a:lstStyle/>
                  <a:p>
                    <a:fld id="{E0E8077B-A94D-4C8A-8FA4-6D30C268A4FC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[RUBRIKENNAME]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C065EFF-09B7-4A0E-9555-8F6DCBEC089C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[PROZENTSATZ]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BBB-4054-858A-1F31F294439C}"/>
                </c:ext>
              </c:extLst>
            </c:dLbl>
            <c:dLbl>
              <c:idx val="7"/>
              <c:layout>
                <c:manualLayout>
                  <c:x val="0.17501170327338048"/>
                  <c:y val="0.1729157199421612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BB-4054-858A-1F31F294439C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900" b="0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11DB262-021D-4F4F-86E5-0CFC5F2C7ED3}" type="CATEGORYNAME">
                      <a:rPr lang="en-US">
                        <a:solidFill>
                          <a:sysClr val="windowText" lastClr="000000"/>
                        </a:solidFill>
                      </a:rPr>
                      <a:pPr algn="ctr" rtl="0">
                        <a:defRPr lang="en-US">
                          <a:solidFill>
                            <a:sysClr val="window" lastClr="FFFFFF"/>
                          </a:solidFill>
                        </a:defRPr>
                      </a:pPr>
                      <a:t>[RUBRIKENNAME]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15A31469-3840-40A9-B30D-89B005B3A980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 algn="ctr" rtl="0">
                        <a:defRPr lang="en-US">
                          <a:solidFill>
                            <a:sysClr val="window" lastClr="FFFFFF"/>
                          </a:solidFill>
                        </a:defRPr>
                      </a:pPr>
                      <a:t>[PROZENTSATZ]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BBB-4054-858A-1F31F2944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Körperteile!$A$50:$A$58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Körperteile!$R$50:$R$58</c:f>
              <c:numCache>
                <c:formatCode>General</c:formatCode>
                <c:ptCount val="9"/>
                <c:pt idx="0">
                  <c:v>238</c:v>
                </c:pt>
                <c:pt idx="1">
                  <c:v>81</c:v>
                </c:pt>
                <c:pt idx="2">
                  <c:v>181</c:v>
                </c:pt>
                <c:pt idx="3">
                  <c:v>154</c:v>
                </c:pt>
                <c:pt idx="4">
                  <c:v>182</c:v>
                </c:pt>
                <c:pt idx="5">
                  <c:v>850</c:v>
                </c:pt>
                <c:pt idx="6">
                  <c:v>293</c:v>
                </c:pt>
                <c:pt idx="7">
                  <c:v>455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B-4054-858A-1F31F2944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5"/>
          <c:order val="0"/>
          <c:tx>
            <c:strRef>
              <c:f>Körperteile!$A$55</c:f>
              <c:strCache>
                <c:ptCount val="1"/>
                <c:pt idx="0">
                  <c:v>Hand und Handgelenk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Körperteile!$B$55:$Q$55</c:f>
              <c:numCache>
                <c:formatCode>General</c:formatCode>
                <c:ptCount val="16"/>
                <c:pt idx="0">
                  <c:v>62</c:v>
                </c:pt>
                <c:pt idx="1">
                  <c:v>65</c:v>
                </c:pt>
                <c:pt idx="2">
                  <c:v>65</c:v>
                </c:pt>
                <c:pt idx="3">
                  <c:v>71</c:v>
                </c:pt>
                <c:pt idx="4">
                  <c:v>76</c:v>
                </c:pt>
                <c:pt idx="5">
                  <c:v>51</c:v>
                </c:pt>
                <c:pt idx="6">
                  <c:v>59</c:v>
                </c:pt>
                <c:pt idx="7">
                  <c:v>34</c:v>
                </c:pt>
                <c:pt idx="8">
                  <c:v>45</c:v>
                </c:pt>
                <c:pt idx="9">
                  <c:v>48</c:v>
                </c:pt>
                <c:pt idx="10">
                  <c:v>32</c:v>
                </c:pt>
                <c:pt idx="11">
                  <c:v>50</c:v>
                </c:pt>
                <c:pt idx="12">
                  <c:v>54</c:v>
                </c:pt>
                <c:pt idx="13">
                  <c:v>47</c:v>
                </c:pt>
                <c:pt idx="14">
                  <c:v>54</c:v>
                </c:pt>
                <c:pt idx="1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17-4CA7-90C1-4F58934CDD9D}"/>
            </c:ext>
          </c:extLst>
        </c:ser>
        <c:ser>
          <c:idx val="7"/>
          <c:order val="1"/>
          <c:tx>
            <c:strRef>
              <c:f>Körperteile!$A$57</c:f>
              <c:strCache>
                <c:ptCount val="1"/>
                <c:pt idx="0">
                  <c:v>Fuß und Fußgelenk (Knöchel)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Körperteile!$B$57:$Q$57</c:f>
              <c:numCache>
                <c:formatCode>General</c:formatCode>
                <c:ptCount val="16"/>
                <c:pt idx="0">
                  <c:v>33</c:v>
                </c:pt>
                <c:pt idx="1">
                  <c:v>36</c:v>
                </c:pt>
                <c:pt idx="2">
                  <c:v>21</c:v>
                </c:pt>
                <c:pt idx="3">
                  <c:v>38</c:v>
                </c:pt>
                <c:pt idx="4">
                  <c:v>45</c:v>
                </c:pt>
                <c:pt idx="5">
                  <c:v>32</c:v>
                </c:pt>
                <c:pt idx="6">
                  <c:v>29</c:v>
                </c:pt>
                <c:pt idx="7">
                  <c:v>24</c:v>
                </c:pt>
                <c:pt idx="8">
                  <c:v>27</c:v>
                </c:pt>
                <c:pt idx="9">
                  <c:v>25</c:v>
                </c:pt>
                <c:pt idx="10">
                  <c:v>19</c:v>
                </c:pt>
                <c:pt idx="11">
                  <c:v>24</c:v>
                </c:pt>
                <c:pt idx="12">
                  <c:v>26</c:v>
                </c:pt>
                <c:pt idx="13">
                  <c:v>21</c:v>
                </c:pt>
                <c:pt idx="14">
                  <c:v>22</c:v>
                </c:pt>
                <c:pt idx="1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17-4CA7-90C1-4F58934CDD9D}"/>
            </c:ext>
          </c:extLst>
        </c:ser>
        <c:ser>
          <c:idx val="6"/>
          <c:order val="2"/>
          <c:tx>
            <c:strRef>
              <c:f>Körperteile!$A$56</c:f>
              <c:strCache>
                <c:ptCount val="1"/>
                <c:pt idx="0">
                  <c:v>Beine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Körperteile!$B$56:$Q$56</c:f>
              <c:numCache>
                <c:formatCode>General</c:formatCode>
                <c:ptCount val="16"/>
                <c:pt idx="0">
                  <c:v>23</c:v>
                </c:pt>
                <c:pt idx="1">
                  <c:v>15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27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9</c:v>
                </c:pt>
                <c:pt idx="11">
                  <c:v>14</c:v>
                </c:pt>
                <c:pt idx="12">
                  <c:v>18</c:v>
                </c:pt>
                <c:pt idx="13">
                  <c:v>19</c:v>
                </c:pt>
                <c:pt idx="14">
                  <c:v>16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17-4CA7-90C1-4F58934CDD9D}"/>
            </c:ext>
          </c:extLst>
        </c:ser>
        <c:ser>
          <c:idx val="0"/>
          <c:order val="3"/>
          <c:tx>
            <c:strRef>
              <c:f>Körperteile!$A$50</c:f>
              <c:strCache>
                <c:ptCount val="1"/>
                <c:pt idx="0">
                  <c:v>Kopf (ohne Augen)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Körperteile!$B$50:$Q$50</c:f>
              <c:numCache>
                <c:formatCode>General</c:formatCode>
                <c:ptCount val="16"/>
                <c:pt idx="0">
                  <c:v>20</c:v>
                </c:pt>
                <c:pt idx="1">
                  <c:v>18</c:v>
                </c:pt>
                <c:pt idx="2">
                  <c:v>23</c:v>
                </c:pt>
                <c:pt idx="3">
                  <c:v>14</c:v>
                </c:pt>
                <c:pt idx="4">
                  <c:v>21</c:v>
                </c:pt>
                <c:pt idx="5">
                  <c:v>19</c:v>
                </c:pt>
                <c:pt idx="6">
                  <c:v>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7-4CA7-90C1-4F58934CDD9D}"/>
            </c:ext>
          </c:extLst>
        </c:ser>
        <c:ser>
          <c:idx val="4"/>
          <c:order val="4"/>
          <c:tx>
            <c:strRef>
              <c:f>Körperteile!$A$54</c:f>
              <c:strCache>
                <c:ptCount val="1"/>
                <c:pt idx="0">
                  <c:v>Arme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Körperteile!$B$54:$Q$54</c:f>
              <c:numCache>
                <c:formatCode>General</c:formatCode>
                <c:ptCount val="16"/>
                <c:pt idx="0">
                  <c:v>20</c:v>
                </c:pt>
                <c:pt idx="1">
                  <c:v>11</c:v>
                </c:pt>
                <c:pt idx="2">
                  <c:v>17</c:v>
                </c:pt>
                <c:pt idx="3">
                  <c:v>12</c:v>
                </c:pt>
                <c:pt idx="4">
                  <c:v>18</c:v>
                </c:pt>
                <c:pt idx="5">
                  <c:v>15</c:v>
                </c:pt>
                <c:pt idx="6">
                  <c:v>6</c:v>
                </c:pt>
                <c:pt idx="7">
                  <c:v>13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11</c:v>
                </c:pt>
                <c:pt idx="12">
                  <c:v>6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17-4CA7-90C1-4F58934CDD9D}"/>
            </c:ext>
          </c:extLst>
        </c:ser>
        <c:ser>
          <c:idx val="3"/>
          <c:order val="5"/>
          <c:tx>
            <c:strRef>
              <c:f>Körperteile!$A$53</c:f>
              <c:strCache>
                <c:ptCount val="1"/>
                <c:pt idx="0">
                  <c:v>Rumpf, Thorax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Körperteile!$B$53:$Q$53</c:f>
              <c:numCache>
                <c:formatCode>General</c:formatCode>
                <c:ptCount val="16"/>
                <c:pt idx="0">
                  <c:v>6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17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3</c:v>
                </c:pt>
                <c:pt idx="10">
                  <c:v>8</c:v>
                </c:pt>
                <c:pt idx="11">
                  <c:v>7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17-4CA7-90C1-4F58934CDD9D}"/>
            </c:ext>
          </c:extLst>
        </c:ser>
        <c:ser>
          <c:idx val="2"/>
          <c:order val="6"/>
          <c:tx>
            <c:strRef>
              <c:f>Körperteile!$A$52</c:f>
              <c:strCache>
                <c:ptCount val="1"/>
                <c:pt idx="0">
                  <c:v>Genick, Rücken, Wirbelsäule, Lendenregion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Körperteile!$B$52:$Q$52</c:f>
              <c:numCache>
                <c:formatCode>General</c:formatCode>
                <c:ptCount val="16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22</c:v>
                </c:pt>
                <c:pt idx="4">
                  <c:v>16</c:v>
                </c:pt>
                <c:pt idx="5">
                  <c:v>16</c:v>
                </c:pt>
                <c:pt idx="6">
                  <c:v>11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11</c:v>
                </c:pt>
                <c:pt idx="14">
                  <c:v>14</c:v>
                </c:pt>
                <c:pt idx="1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17-4CA7-90C1-4F58934CDD9D}"/>
            </c:ext>
          </c:extLst>
        </c:ser>
        <c:ser>
          <c:idx val="1"/>
          <c:order val="7"/>
          <c:tx>
            <c:strRef>
              <c:f>Körperteile!$A$51</c:f>
              <c:strCache>
                <c:ptCount val="1"/>
                <c:pt idx="0">
                  <c:v>Auge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Körperteile!$B$51:$Q$51</c:f>
              <c:numCache>
                <c:formatCode>General</c:formatCode>
                <c:ptCount val="16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7-4CA7-90C1-4F58934CDD9D}"/>
            </c:ext>
          </c:extLst>
        </c:ser>
        <c:ser>
          <c:idx val="8"/>
          <c:order val="8"/>
          <c:tx>
            <c:strRef>
              <c:f>Körperteile!$A$58</c:f>
              <c:strCache>
                <c:ptCount val="1"/>
                <c:pt idx="0">
                  <c:v>Sonstige Verletzungen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Körperteile!$B$49:$Q$49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Körperteile!$B$58:$Q$58</c:f>
              <c:numCache>
                <c:formatCode>General</c:formatCode>
                <c:ptCount val="16"/>
                <c:pt idx="0">
                  <c:v>3</c:v>
                </c:pt>
                <c:pt idx="1">
                  <c:v>10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17-4CA7-90C1-4F58934CD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472616"/>
        <c:axId val="690480816"/>
      </c:areaChart>
      <c:catAx>
        <c:axId val="690472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480816"/>
        <c:crosses val="autoZero"/>
        <c:auto val="1"/>
        <c:lblAlgn val="ctr"/>
        <c:lblOffset val="100"/>
        <c:noMultiLvlLbl val="0"/>
      </c:catAx>
      <c:valAx>
        <c:axId val="69048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0472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Bergfrei!$A$41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Bergfrei!$B$41:$U$41</c:f>
              <c:numCache>
                <c:formatCode>General</c:formatCode>
                <c:ptCount val="20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14</c:v>
                </c:pt>
                <c:pt idx="4">
                  <c:v>25</c:v>
                </c:pt>
                <c:pt idx="5">
                  <c:v>13</c:v>
                </c:pt>
                <c:pt idx="6">
                  <c:v>25</c:v>
                </c:pt>
                <c:pt idx="7">
                  <c:v>18</c:v>
                </c:pt>
                <c:pt idx="8">
                  <c:v>17</c:v>
                </c:pt>
                <c:pt idx="9">
                  <c:v>28</c:v>
                </c:pt>
                <c:pt idx="10">
                  <c:v>29</c:v>
                </c:pt>
                <c:pt idx="11">
                  <c:v>33</c:v>
                </c:pt>
                <c:pt idx="12">
                  <c:v>25</c:v>
                </c:pt>
                <c:pt idx="13">
                  <c:v>22</c:v>
                </c:pt>
                <c:pt idx="14">
                  <c:v>36</c:v>
                </c:pt>
                <c:pt idx="15">
                  <c:v>43</c:v>
                </c:pt>
                <c:pt idx="16">
                  <c:v>45</c:v>
                </c:pt>
                <c:pt idx="17">
                  <c:v>53</c:v>
                </c:pt>
                <c:pt idx="18">
                  <c:v>35</c:v>
                </c:pt>
                <c:pt idx="19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0-44BC-BADD-E3F278952C5F}"/>
            </c:ext>
          </c:extLst>
        </c:ser>
        <c:ser>
          <c:idx val="1"/>
          <c:order val="1"/>
          <c:tx>
            <c:strRef>
              <c:f>Bergfrei!$A$42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Bergfrei!$B$42:$U$42</c:f>
              <c:numCache>
                <c:formatCode>General</c:formatCode>
                <c:ptCount val="20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0-44BC-BADD-E3F278952C5F}"/>
            </c:ext>
          </c:extLst>
        </c:ser>
        <c:ser>
          <c:idx val="2"/>
          <c:order val="2"/>
          <c:tx>
            <c:strRef>
              <c:f>Bergfrei!$A$43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Bergfrei!$B$43:$U$43</c:f>
              <c:numCache>
                <c:formatCode>General</c:formatCode>
                <c:ptCount val="2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D0-44BC-BADD-E3F278952C5F}"/>
            </c:ext>
          </c:extLst>
        </c:ser>
        <c:ser>
          <c:idx val="3"/>
          <c:order val="3"/>
          <c:tx>
            <c:strRef>
              <c:f>Bergfrei!$A$44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Bergfrei!$B$44:$U$44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D0-44BC-BADD-E3F278952C5F}"/>
            </c:ext>
          </c:extLst>
        </c:ser>
        <c:ser>
          <c:idx val="4"/>
          <c:order val="4"/>
          <c:tx>
            <c:strRef>
              <c:f>Bergfrei!$A$45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Bergfrei!$B$45:$U$45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3</c:v>
                </c:pt>
                <c:pt idx="12">
                  <c:v>9</c:v>
                </c:pt>
                <c:pt idx="13">
                  <c:v>13</c:v>
                </c:pt>
                <c:pt idx="14">
                  <c:v>10</c:v>
                </c:pt>
                <c:pt idx="15">
                  <c:v>13</c:v>
                </c:pt>
                <c:pt idx="16">
                  <c:v>10</c:v>
                </c:pt>
                <c:pt idx="17">
                  <c:v>7</c:v>
                </c:pt>
                <c:pt idx="18">
                  <c:v>12</c:v>
                </c:pt>
                <c:pt idx="1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D0-44BC-BADD-E3F278952C5F}"/>
            </c:ext>
          </c:extLst>
        </c:ser>
        <c:ser>
          <c:idx val="5"/>
          <c:order val="5"/>
          <c:tx>
            <c:strRef>
              <c:f>Bergfrei!$A$46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Bergfrei!$B$46:$U$46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D0-44BC-BADD-E3F278952C5F}"/>
            </c:ext>
          </c:extLst>
        </c:ser>
        <c:ser>
          <c:idx val="6"/>
          <c:order val="6"/>
          <c:tx>
            <c:strRef>
              <c:f>Bergfrei!$A$47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Bergfrei!$B$47:$U$47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D0-44BC-BADD-E3F278952C5F}"/>
            </c:ext>
          </c:extLst>
        </c:ser>
        <c:ser>
          <c:idx val="7"/>
          <c:order val="7"/>
          <c:tx>
            <c:strRef>
              <c:f>Bergfrei!$A$48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Bergfrei!$B$48:$U$48</c:f>
              <c:numCache>
                <c:formatCode>General</c:formatCode>
                <c:ptCount val="20"/>
                <c:pt idx="0">
                  <c:v>25</c:v>
                </c:pt>
                <c:pt idx="1">
                  <c:v>19</c:v>
                </c:pt>
                <c:pt idx="2">
                  <c:v>19</c:v>
                </c:pt>
                <c:pt idx="3">
                  <c:v>16</c:v>
                </c:pt>
                <c:pt idx="4">
                  <c:v>16</c:v>
                </c:pt>
                <c:pt idx="5">
                  <c:v>8</c:v>
                </c:pt>
                <c:pt idx="6">
                  <c:v>16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  <c:pt idx="10">
                  <c:v>21</c:v>
                </c:pt>
                <c:pt idx="11">
                  <c:v>21</c:v>
                </c:pt>
                <c:pt idx="12">
                  <c:v>36</c:v>
                </c:pt>
                <c:pt idx="13">
                  <c:v>15</c:v>
                </c:pt>
                <c:pt idx="14">
                  <c:v>12</c:v>
                </c:pt>
                <c:pt idx="15">
                  <c:v>20</c:v>
                </c:pt>
                <c:pt idx="16">
                  <c:v>24</c:v>
                </c:pt>
                <c:pt idx="17">
                  <c:v>25</c:v>
                </c:pt>
                <c:pt idx="18">
                  <c:v>22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DD0-44BC-BADD-E3F278952C5F}"/>
            </c:ext>
          </c:extLst>
        </c:ser>
        <c:ser>
          <c:idx val="8"/>
          <c:order val="8"/>
          <c:tx>
            <c:strRef>
              <c:f>Bergfrei!$A$49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Bergfrei!$B$40:$U$40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Bergfrei!$B$49:$U$49</c:f>
              <c:numCache>
                <c:formatCode>General</c:formatCode>
                <c:ptCount val="20"/>
                <c:pt idx="0">
                  <c:v>50</c:v>
                </c:pt>
                <c:pt idx="1">
                  <c:v>49</c:v>
                </c:pt>
                <c:pt idx="2">
                  <c:v>39</c:v>
                </c:pt>
                <c:pt idx="3">
                  <c:v>44</c:v>
                </c:pt>
                <c:pt idx="4">
                  <c:v>57</c:v>
                </c:pt>
                <c:pt idx="5">
                  <c:v>26</c:v>
                </c:pt>
                <c:pt idx="6">
                  <c:v>48</c:v>
                </c:pt>
                <c:pt idx="7">
                  <c:v>38</c:v>
                </c:pt>
                <c:pt idx="8">
                  <c:v>50</c:v>
                </c:pt>
                <c:pt idx="9">
                  <c:v>61</c:v>
                </c:pt>
                <c:pt idx="10">
                  <c:v>64</c:v>
                </c:pt>
                <c:pt idx="11">
                  <c:v>66</c:v>
                </c:pt>
                <c:pt idx="12">
                  <c:v>86</c:v>
                </c:pt>
                <c:pt idx="13">
                  <c:v>65</c:v>
                </c:pt>
                <c:pt idx="14">
                  <c:v>68</c:v>
                </c:pt>
                <c:pt idx="15">
                  <c:v>82</c:v>
                </c:pt>
                <c:pt idx="16">
                  <c:v>95</c:v>
                </c:pt>
                <c:pt idx="17">
                  <c:v>97</c:v>
                </c:pt>
                <c:pt idx="18">
                  <c:v>77</c:v>
                </c:pt>
                <c:pt idx="19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DD0-44BC-BADD-E3F27895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817856"/>
        <c:axId val="604810640"/>
      </c:lineChart>
      <c:catAx>
        <c:axId val="60481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4810640"/>
        <c:crosses val="autoZero"/>
        <c:auto val="1"/>
        <c:lblAlgn val="ctr"/>
        <c:lblOffset val="100"/>
        <c:noMultiLvlLbl val="0"/>
      </c:catAx>
      <c:valAx>
        <c:axId val="60481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481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Unfallhäufigkeit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Gesamt!$A$38</c:f>
              <c:strCache>
                <c:ptCount val="1"/>
                <c:pt idx="0">
                  <c:v>Bergfrei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Gesamt!$B$38:$U$38</c:f>
              <c:numCache>
                <c:formatCode>General</c:formatCode>
                <c:ptCount val="20"/>
                <c:pt idx="0">
                  <c:v>25.9</c:v>
                </c:pt>
                <c:pt idx="1">
                  <c:v>21.8</c:v>
                </c:pt>
                <c:pt idx="2">
                  <c:v>23.5</c:v>
                </c:pt>
                <c:pt idx="3">
                  <c:v>23</c:v>
                </c:pt>
                <c:pt idx="4">
                  <c:v>23.2</c:v>
                </c:pt>
                <c:pt idx="5">
                  <c:v>20.100000000000001</c:v>
                </c:pt>
                <c:pt idx="6">
                  <c:v>18.899999999999999</c:v>
                </c:pt>
                <c:pt idx="7">
                  <c:v>24.5</c:v>
                </c:pt>
                <c:pt idx="8">
                  <c:v>22.1</c:v>
                </c:pt>
                <c:pt idx="9">
                  <c:v>21.4</c:v>
                </c:pt>
                <c:pt idx="10">
                  <c:v>23.6</c:v>
                </c:pt>
                <c:pt idx="11">
                  <c:v>20.3</c:v>
                </c:pt>
                <c:pt idx="12">
                  <c:v>14.9</c:v>
                </c:pt>
                <c:pt idx="13">
                  <c:v>18.2</c:v>
                </c:pt>
                <c:pt idx="14">
                  <c:v>11.7</c:v>
                </c:pt>
                <c:pt idx="15">
                  <c:v>22</c:v>
                </c:pt>
                <c:pt idx="16">
                  <c:v>16.2</c:v>
                </c:pt>
                <c:pt idx="17">
                  <c:v>41.5</c:v>
                </c:pt>
                <c:pt idx="18">
                  <c:v>17</c:v>
                </c:pt>
                <c:pt idx="19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1-4FE8-9EB3-B63D36A415AB}"/>
            </c:ext>
          </c:extLst>
        </c:ser>
        <c:ser>
          <c:idx val="1"/>
          <c:order val="1"/>
          <c:tx>
            <c:strRef>
              <c:f>Gesamt!$A$39</c:f>
              <c:strCache>
                <c:ptCount val="1"/>
                <c:pt idx="0">
                  <c:v>Bundeseigen-Steinsalz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Gesamt!$B$39:$U$39</c:f>
              <c:numCache>
                <c:formatCode>General</c:formatCode>
                <c:ptCount val="20"/>
                <c:pt idx="0">
                  <c:v>28.6</c:v>
                </c:pt>
                <c:pt idx="1">
                  <c:v>60.8</c:v>
                </c:pt>
                <c:pt idx="2">
                  <c:v>24.1</c:v>
                </c:pt>
                <c:pt idx="3">
                  <c:v>24.1</c:v>
                </c:pt>
                <c:pt idx="4">
                  <c:v>22.8</c:v>
                </c:pt>
                <c:pt idx="5">
                  <c:v>23.6</c:v>
                </c:pt>
                <c:pt idx="6">
                  <c:v>16.600000000000001</c:v>
                </c:pt>
                <c:pt idx="7">
                  <c:v>23.7</c:v>
                </c:pt>
                <c:pt idx="8">
                  <c:v>19.100000000000001</c:v>
                </c:pt>
                <c:pt idx="9">
                  <c:v>43.4</c:v>
                </c:pt>
                <c:pt idx="10">
                  <c:v>24.6</c:v>
                </c:pt>
                <c:pt idx="11">
                  <c:v>12.6</c:v>
                </c:pt>
                <c:pt idx="12">
                  <c:v>51.5</c:v>
                </c:pt>
                <c:pt idx="13">
                  <c:v>9.6</c:v>
                </c:pt>
                <c:pt idx="14">
                  <c:v>10</c:v>
                </c:pt>
                <c:pt idx="15">
                  <c:v>57.6</c:v>
                </c:pt>
                <c:pt idx="16">
                  <c:v>46.1</c:v>
                </c:pt>
                <c:pt idx="17">
                  <c:v>21.3</c:v>
                </c:pt>
                <c:pt idx="18">
                  <c:v>35.5</c:v>
                </c:pt>
                <c:pt idx="19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1-4FE8-9EB3-B63D36A415AB}"/>
            </c:ext>
          </c:extLst>
        </c:ser>
        <c:ser>
          <c:idx val="2"/>
          <c:order val="2"/>
          <c:tx>
            <c:strRef>
              <c:f>Gesamt!$A$40</c:f>
              <c:strCache>
                <c:ptCount val="1"/>
                <c:pt idx="0">
                  <c:v>Bundeseigen-Kohlenwasserstoffe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Gesamt!$B$40:$U$40</c:f>
              <c:numCache>
                <c:formatCode>General</c:formatCode>
                <c:ptCount val="20"/>
                <c:pt idx="0">
                  <c:v>11.1</c:v>
                </c:pt>
                <c:pt idx="1">
                  <c:v>4.8</c:v>
                </c:pt>
                <c:pt idx="2">
                  <c:v>7.4</c:v>
                </c:pt>
                <c:pt idx="3">
                  <c:v>7.4</c:v>
                </c:pt>
                <c:pt idx="4">
                  <c:v>9.6999999999999993</c:v>
                </c:pt>
                <c:pt idx="5">
                  <c:v>2.8</c:v>
                </c:pt>
                <c:pt idx="6">
                  <c:v>4.5999999999999996</c:v>
                </c:pt>
                <c:pt idx="7">
                  <c:v>12.3</c:v>
                </c:pt>
                <c:pt idx="8">
                  <c:v>2.1</c:v>
                </c:pt>
                <c:pt idx="9">
                  <c:v>2</c:v>
                </c:pt>
                <c:pt idx="10">
                  <c:v>4.9000000000000004</c:v>
                </c:pt>
                <c:pt idx="11">
                  <c:v>6</c:v>
                </c:pt>
                <c:pt idx="12">
                  <c:v>4.9000000000000004</c:v>
                </c:pt>
                <c:pt idx="13">
                  <c:v>3.6</c:v>
                </c:pt>
                <c:pt idx="14">
                  <c:v>4.9000000000000004</c:v>
                </c:pt>
                <c:pt idx="15">
                  <c:v>1.8</c:v>
                </c:pt>
                <c:pt idx="16">
                  <c:v>0.5</c:v>
                </c:pt>
                <c:pt idx="17">
                  <c:v>1.5</c:v>
                </c:pt>
                <c:pt idx="18">
                  <c:v>1.4</c:v>
                </c:pt>
                <c:pt idx="1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1-4FE8-9EB3-B63D36A415AB}"/>
            </c:ext>
          </c:extLst>
        </c:ser>
        <c:ser>
          <c:idx val="3"/>
          <c:order val="3"/>
          <c:tx>
            <c:strRef>
              <c:f>Gesamt!$A$41</c:f>
              <c:strCache>
                <c:ptCount val="1"/>
                <c:pt idx="0">
                  <c:v>Bundeseigen-sonstige Betriebe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Gesamt!$B$41:$U$41</c:f>
              <c:numCache>
                <c:formatCode>General</c:formatCode>
                <c:ptCount val="20"/>
                <c:pt idx="0">
                  <c:v>0</c:v>
                </c:pt>
                <c:pt idx="1">
                  <c:v>6.2</c:v>
                </c:pt>
                <c:pt idx="2">
                  <c:v>24.3</c:v>
                </c:pt>
                <c:pt idx="3">
                  <c:v>24.3</c:v>
                </c:pt>
                <c:pt idx="4">
                  <c:v>6.7</c:v>
                </c:pt>
                <c:pt idx="5">
                  <c:v>12.5</c:v>
                </c:pt>
                <c:pt idx="6">
                  <c:v>8.6</c:v>
                </c:pt>
                <c:pt idx="7">
                  <c:v>13.7</c:v>
                </c:pt>
                <c:pt idx="8">
                  <c:v>4.0999999999999996</c:v>
                </c:pt>
                <c:pt idx="9">
                  <c:v>16.2</c:v>
                </c:pt>
                <c:pt idx="10">
                  <c:v>8.1999999999999993</c:v>
                </c:pt>
                <c:pt idx="11">
                  <c:v>18.5</c:v>
                </c:pt>
                <c:pt idx="12">
                  <c:v>12.1</c:v>
                </c:pt>
                <c:pt idx="13">
                  <c:v>14.1</c:v>
                </c:pt>
                <c:pt idx="14">
                  <c:v>17</c:v>
                </c:pt>
                <c:pt idx="15">
                  <c:v>14.5</c:v>
                </c:pt>
                <c:pt idx="16">
                  <c:v>17.100000000000001</c:v>
                </c:pt>
                <c:pt idx="17">
                  <c:v>17.5</c:v>
                </c:pt>
                <c:pt idx="18">
                  <c:v>24.3</c:v>
                </c:pt>
                <c:pt idx="19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1-4FE8-9EB3-B63D36A415AB}"/>
            </c:ext>
          </c:extLst>
        </c:ser>
        <c:ser>
          <c:idx val="4"/>
          <c:order val="4"/>
          <c:tx>
            <c:strRef>
              <c:f>Gesamt!$A$42</c:f>
              <c:strCache>
                <c:ptCount val="1"/>
                <c:pt idx="0">
                  <c:v>Grundeigen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Gesamt!$B$42:$U$42</c:f>
              <c:numCache>
                <c:formatCode>General</c:formatCode>
                <c:ptCount val="20"/>
                <c:pt idx="0">
                  <c:v>34.4</c:v>
                </c:pt>
                <c:pt idx="1">
                  <c:v>34.4</c:v>
                </c:pt>
                <c:pt idx="2">
                  <c:v>26.1</c:v>
                </c:pt>
                <c:pt idx="3">
                  <c:v>36.4</c:v>
                </c:pt>
                <c:pt idx="4">
                  <c:v>28.7</c:v>
                </c:pt>
                <c:pt idx="5">
                  <c:v>32</c:v>
                </c:pt>
                <c:pt idx="6">
                  <c:v>28.2</c:v>
                </c:pt>
                <c:pt idx="7">
                  <c:v>28.9</c:v>
                </c:pt>
                <c:pt idx="8">
                  <c:v>32.6</c:v>
                </c:pt>
                <c:pt idx="9">
                  <c:v>30.9</c:v>
                </c:pt>
                <c:pt idx="10">
                  <c:v>24.3</c:v>
                </c:pt>
                <c:pt idx="11">
                  <c:v>18.600000000000001</c:v>
                </c:pt>
                <c:pt idx="12">
                  <c:v>30.1</c:v>
                </c:pt>
                <c:pt idx="13">
                  <c:v>24.4</c:v>
                </c:pt>
                <c:pt idx="14">
                  <c:v>20.7</c:v>
                </c:pt>
                <c:pt idx="15">
                  <c:v>21</c:v>
                </c:pt>
                <c:pt idx="16">
                  <c:v>25</c:v>
                </c:pt>
                <c:pt idx="17">
                  <c:v>26.8</c:v>
                </c:pt>
                <c:pt idx="18">
                  <c:v>25.2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C1-4FE8-9EB3-B63D36A415AB}"/>
            </c:ext>
          </c:extLst>
        </c:ser>
        <c:ser>
          <c:idx val="5"/>
          <c:order val="5"/>
          <c:tx>
            <c:strRef>
              <c:f>Gesamt!$A$43</c:f>
              <c:strCache>
                <c:ptCount val="1"/>
                <c:pt idx="0">
                  <c:v>Bergbautechnische Aspekte-Schaubergwerk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Gesamt!$B$43:$U$43</c:f>
              <c:numCache>
                <c:formatCode>General</c:formatCode>
                <c:ptCount val="20"/>
                <c:pt idx="0">
                  <c:v>0</c:v>
                </c:pt>
                <c:pt idx="1">
                  <c:v>12.8</c:v>
                </c:pt>
                <c:pt idx="2">
                  <c:v>16.8</c:v>
                </c:pt>
                <c:pt idx="3">
                  <c:v>16.8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7.7</c:v>
                </c:pt>
                <c:pt idx="8">
                  <c:v>0</c:v>
                </c:pt>
                <c:pt idx="9">
                  <c:v>0</c:v>
                </c:pt>
                <c:pt idx="10">
                  <c:v>5.8</c:v>
                </c:pt>
                <c:pt idx="11">
                  <c:v>17.5</c:v>
                </c:pt>
                <c:pt idx="12">
                  <c:v>7.4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17.600000000000001</c:v>
                </c:pt>
                <c:pt idx="17">
                  <c:v>38</c:v>
                </c:pt>
                <c:pt idx="18">
                  <c:v>10.6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AC1-4FE8-9EB3-B63D36A415AB}"/>
            </c:ext>
          </c:extLst>
        </c:ser>
        <c:ser>
          <c:idx val="6"/>
          <c:order val="6"/>
          <c:tx>
            <c:strRef>
              <c:f>Gesamt!$A$44</c:f>
              <c:strCache>
                <c:ptCount val="1"/>
                <c:pt idx="0">
                  <c:v>Hütten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Gesamt!$B$44:$U$44</c:f>
            </c:numRef>
          </c:val>
          <c:smooth val="0"/>
          <c:extLst>
            <c:ext xmlns:c16="http://schemas.microsoft.com/office/drawing/2014/chart" uri="{C3380CC4-5D6E-409C-BE32-E72D297353CC}">
              <c16:uniqueId val="{00000006-4AC1-4FE8-9EB3-B63D36A415AB}"/>
            </c:ext>
          </c:extLst>
        </c:ser>
        <c:ser>
          <c:idx val="7"/>
          <c:order val="7"/>
          <c:tx>
            <c:strRef>
              <c:f>Gesamt!$A$45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Gesamt!$B$37:$U$37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Gesamt!$B$45:$U$45</c:f>
              <c:numCache>
                <c:formatCode>General</c:formatCode>
                <c:ptCount val="20"/>
                <c:pt idx="0">
                  <c:v>27.3</c:v>
                </c:pt>
                <c:pt idx="1">
                  <c:v>24.8</c:v>
                </c:pt>
                <c:pt idx="2">
                  <c:v>22.2</c:v>
                </c:pt>
                <c:pt idx="3">
                  <c:v>23.9</c:v>
                </c:pt>
                <c:pt idx="4">
                  <c:v>20.9</c:v>
                </c:pt>
                <c:pt idx="5">
                  <c:v>20.9</c:v>
                </c:pt>
                <c:pt idx="6">
                  <c:v>18.899999999999999</c:v>
                </c:pt>
                <c:pt idx="7">
                  <c:v>23.5</c:v>
                </c:pt>
                <c:pt idx="8">
                  <c:v>21.3</c:v>
                </c:pt>
                <c:pt idx="9">
                  <c:v>22.1</c:v>
                </c:pt>
                <c:pt idx="10">
                  <c:v>18.8</c:v>
                </c:pt>
                <c:pt idx="11">
                  <c:v>16.399999999999999</c:v>
                </c:pt>
                <c:pt idx="12">
                  <c:v>18.8</c:v>
                </c:pt>
                <c:pt idx="13">
                  <c:v>16.8</c:v>
                </c:pt>
                <c:pt idx="14">
                  <c:v>14.1</c:v>
                </c:pt>
                <c:pt idx="15">
                  <c:v>17.100000000000001</c:v>
                </c:pt>
                <c:pt idx="16">
                  <c:v>16.600000000000001</c:v>
                </c:pt>
                <c:pt idx="17">
                  <c:v>16.3</c:v>
                </c:pt>
                <c:pt idx="18">
                  <c:v>16.7</c:v>
                </c:pt>
                <c:pt idx="19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C1-4FE8-9EB3-B63D36A41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1632"/>
        <c:axId val="795961304"/>
      </c:lineChart>
      <c:catAx>
        <c:axId val="7959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961304"/>
        <c:crosses val="autoZero"/>
        <c:auto val="1"/>
        <c:lblAlgn val="ctr"/>
        <c:lblOffset val="100"/>
        <c:noMultiLvlLbl val="0"/>
      </c:catAx>
      <c:valAx>
        <c:axId val="79596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596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'Bundeseigen-Steinsalz'!$A$41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'Bundeseigen-Steinsalz'!$B$41:$U$41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10</c:v>
                </c:pt>
                <c:pt idx="6">
                  <c:v>6</c:v>
                </c:pt>
                <c:pt idx="7">
                  <c:v>13</c:v>
                </c:pt>
                <c:pt idx="8">
                  <c:v>16</c:v>
                </c:pt>
                <c:pt idx="9">
                  <c:v>12</c:v>
                </c:pt>
                <c:pt idx="10">
                  <c:v>14</c:v>
                </c:pt>
                <c:pt idx="11">
                  <c:v>3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9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2-4EDD-B5BE-384AFD2CB60C}"/>
            </c:ext>
          </c:extLst>
        </c:ser>
        <c:ser>
          <c:idx val="1"/>
          <c:order val="1"/>
          <c:tx>
            <c:strRef>
              <c:f>'Bundeseigen-Steinsalz'!$A$42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'Bundeseigen-Steinsalz'!$B$42:$U$42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2-4EDD-B5BE-384AFD2CB60C}"/>
            </c:ext>
          </c:extLst>
        </c:ser>
        <c:ser>
          <c:idx val="2"/>
          <c:order val="2"/>
          <c:tx>
            <c:strRef>
              <c:f>'Bundeseigen-Steinsalz'!$A$43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'Bundeseigen-Steinsalz'!$B$43:$U$43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2-4EDD-B5BE-384AFD2CB60C}"/>
            </c:ext>
          </c:extLst>
        </c:ser>
        <c:ser>
          <c:idx val="3"/>
          <c:order val="3"/>
          <c:tx>
            <c:strRef>
              <c:f>'Bundeseigen-Steinsalz'!$A$44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'Bundeseigen-Steinsalz'!$B$44:$U$44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2-4EDD-B5BE-384AFD2CB60C}"/>
            </c:ext>
          </c:extLst>
        </c:ser>
        <c:ser>
          <c:idx val="4"/>
          <c:order val="4"/>
          <c:tx>
            <c:strRef>
              <c:f>'Bundeseigen-Steinsalz'!$A$45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'Bundeseigen-Steinsalz'!$B$45:$U$45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2-4EDD-B5BE-384AFD2CB60C}"/>
            </c:ext>
          </c:extLst>
        </c:ser>
        <c:ser>
          <c:idx val="5"/>
          <c:order val="5"/>
          <c:tx>
            <c:strRef>
              <c:f>'Bundeseigen-Steinsalz'!$A$46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'Bundeseigen-Steinsalz'!$B$46:$U$46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02-4EDD-B5BE-384AFD2CB60C}"/>
            </c:ext>
          </c:extLst>
        </c:ser>
        <c:ser>
          <c:idx val="6"/>
          <c:order val="6"/>
          <c:tx>
            <c:strRef>
              <c:f>'Bundeseigen-Steinsalz'!$A$47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'Bundeseigen-Steinsalz'!$B$47:$U$47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02-4EDD-B5BE-384AFD2CB60C}"/>
            </c:ext>
          </c:extLst>
        </c:ser>
        <c:ser>
          <c:idx val="7"/>
          <c:order val="7"/>
          <c:tx>
            <c:strRef>
              <c:f>'Bundeseigen-Steinsalz'!$A$48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'Bundeseigen-Steinsalz'!$B$48:$U$48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02-4EDD-B5BE-384AFD2CB60C}"/>
            </c:ext>
          </c:extLst>
        </c:ser>
        <c:ser>
          <c:idx val="8"/>
          <c:order val="8"/>
          <c:tx>
            <c:strRef>
              <c:f>'Bundeseigen-Steinsalz'!$A$49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'Bundeseigen-Steinsalz'!$B$40:$U$40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'Bundeseigen-Steinsalz'!$B$49:$U$49</c:f>
              <c:numCache>
                <c:formatCode>General</c:formatCode>
                <c:ptCount val="20"/>
                <c:pt idx="0">
                  <c:v>11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20</c:v>
                </c:pt>
                <c:pt idx="5">
                  <c:v>14</c:v>
                </c:pt>
                <c:pt idx="6">
                  <c:v>12</c:v>
                </c:pt>
                <c:pt idx="7">
                  <c:v>19</c:v>
                </c:pt>
                <c:pt idx="8">
                  <c:v>17</c:v>
                </c:pt>
                <c:pt idx="9">
                  <c:v>14</c:v>
                </c:pt>
                <c:pt idx="10">
                  <c:v>27</c:v>
                </c:pt>
                <c:pt idx="11">
                  <c:v>9</c:v>
                </c:pt>
                <c:pt idx="12">
                  <c:v>15</c:v>
                </c:pt>
                <c:pt idx="13">
                  <c:v>11</c:v>
                </c:pt>
                <c:pt idx="14">
                  <c:v>17</c:v>
                </c:pt>
                <c:pt idx="15">
                  <c:v>11</c:v>
                </c:pt>
                <c:pt idx="16">
                  <c:v>14</c:v>
                </c:pt>
                <c:pt idx="17">
                  <c:v>16</c:v>
                </c:pt>
                <c:pt idx="18">
                  <c:v>19</c:v>
                </c:pt>
                <c:pt idx="1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02-4EDD-B5BE-384AFD2CB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518176"/>
        <c:axId val="607596144"/>
      </c:lineChart>
      <c:catAx>
        <c:axId val="7305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7596144"/>
        <c:crosses val="autoZero"/>
        <c:auto val="1"/>
        <c:lblAlgn val="ctr"/>
        <c:lblOffset val="100"/>
        <c:noMultiLvlLbl val="0"/>
      </c:catAx>
      <c:valAx>
        <c:axId val="60759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051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'Bundeseigen-Kohlenwasserstoffe'!$A$41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'Bundeseigen-Kohlenwasserstoffe'!$B$41:$U$41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9</c:v>
                </c:pt>
                <c:pt idx="13">
                  <c:v>4</c:v>
                </c:pt>
                <c:pt idx="14">
                  <c:v>6</c:v>
                </c:pt>
                <c:pt idx="15">
                  <c:v>12</c:v>
                </c:pt>
                <c:pt idx="16">
                  <c:v>1</c:v>
                </c:pt>
                <c:pt idx="17">
                  <c:v>8</c:v>
                </c:pt>
                <c:pt idx="18">
                  <c:v>4</c:v>
                </c:pt>
                <c:pt idx="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17-44B7-B36F-360466618CEC}"/>
            </c:ext>
          </c:extLst>
        </c:ser>
        <c:ser>
          <c:idx val="1"/>
          <c:order val="1"/>
          <c:tx>
            <c:strRef>
              <c:f>'Bundeseigen-Kohlenwasserstoffe'!$A$42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'Bundeseigen-Kohlenwasserstoffe'!$B$42:$U$42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7-44B7-B36F-360466618CEC}"/>
            </c:ext>
          </c:extLst>
        </c:ser>
        <c:ser>
          <c:idx val="2"/>
          <c:order val="2"/>
          <c:tx>
            <c:strRef>
              <c:f>'Bundeseigen-Kohlenwasserstoffe'!$A$43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'Bundeseigen-Kohlenwasserstoffe'!$B$43:$U$43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7-44B7-B36F-360466618CEC}"/>
            </c:ext>
          </c:extLst>
        </c:ser>
        <c:ser>
          <c:idx val="3"/>
          <c:order val="3"/>
          <c:tx>
            <c:strRef>
              <c:f>'Bundeseigen-Kohlenwasserstoffe'!$A$44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'Bundeseigen-Kohlenwasserstoffe'!$B$44:$U$44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7-44B7-B36F-360466618CEC}"/>
            </c:ext>
          </c:extLst>
        </c:ser>
        <c:ser>
          <c:idx val="4"/>
          <c:order val="4"/>
          <c:tx>
            <c:strRef>
              <c:f>'Bundeseigen-Kohlenwasserstoffe'!$A$45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'Bundeseigen-Kohlenwasserstoffe'!$B$45:$U$45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17-44B7-B36F-360466618CEC}"/>
            </c:ext>
          </c:extLst>
        </c:ser>
        <c:ser>
          <c:idx val="5"/>
          <c:order val="5"/>
          <c:tx>
            <c:strRef>
              <c:f>'Bundeseigen-Kohlenwasserstoffe'!$A$46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'Bundeseigen-Kohlenwasserstoffe'!$B$46:$U$46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17-44B7-B36F-360466618CEC}"/>
            </c:ext>
          </c:extLst>
        </c:ser>
        <c:ser>
          <c:idx val="6"/>
          <c:order val="6"/>
          <c:tx>
            <c:strRef>
              <c:f>'Bundeseigen-Kohlenwasserstoffe'!$A$47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'Bundeseigen-Kohlenwasserstoffe'!$B$47:$U$47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17-44B7-B36F-360466618CEC}"/>
            </c:ext>
          </c:extLst>
        </c:ser>
        <c:ser>
          <c:idx val="7"/>
          <c:order val="7"/>
          <c:tx>
            <c:strRef>
              <c:f>'Bundeseigen-Kohlenwasserstoffe'!$A$48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'Bundeseigen-Kohlenwasserstoffe'!$B$48:$U$48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17-44B7-B36F-360466618CEC}"/>
            </c:ext>
          </c:extLst>
        </c:ser>
        <c:ser>
          <c:idx val="8"/>
          <c:order val="8"/>
          <c:tx>
            <c:strRef>
              <c:f>'Bundeseigen-Kohlenwasserstoffe'!$A$49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'Bundeseigen-Kohlenwasserstoffe'!$B$40:$U$40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'Bundeseigen-Kohlenwasserstoffe'!$B$49:$U$49</c:f>
              <c:numCache>
                <c:formatCode>General</c:formatCode>
                <c:ptCount val="2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15</c:v>
                </c:pt>
                <c:pt idx="13">
                  <c:v>8</c:v>
                </c:pt>
                <c:pt idx="14">
                  <c:v>6</c:v>
                </c:pt>
                <c:pt idx="15">
                  <c:v>16</c:v>
                </c:pt>
                <c:pt idx="16">
                  <c:v>6</c:v>
                </c:pt>
                <c:pt idx="17">
                  <c:v>15</c:v>
                </c:pt>
                <c:pt idx="18">
                  <c:v>7</c:v>
                </c:pt>
                <c:pt idx="1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17-44B7-B36F-360466618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521296"/>
        <c:axId val="838142632"/>
      </c:lineChart>
      <c:catAx>
        <c:axId val="73052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8142632"/>
        <c:crosses val="autoZero"/>
        <c:auto val="1"/>
        <c:lblAlgn val="ctr"/>
        <c:lblOffset val="100"/>
        <c:noMultiLvlLbl val="0"/>
      </c:catAx>
      <c:valAx>
        <c:axId val="83814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052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Grundeigen!$A$41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Grundeigen!$B$41:$U$41</c:f>
              <c:numCache>
                <c:formatCode>General</c:formatCode>
                <c:ptCount val="20"/>
                <c:pt idx="0">
                  <c:v>35</c:v>
                </c:pt>
                <c:pt idx="1">
                  <c:v>28</c:v>
                </c:pt>
                <c:pt idx="2">
                  <c:v>31</c:v>
                </c:pt>
                <c:pt idx="3">
                  <c:v>35</c:v>
                </c:pt>
                <c:pt idx="4">
                  <c:v>29</c:v>
                </c:pt>
                <c:pt idx="5">
                  <c:v>25</c:v>
                </c:pt>
                <c:pt idx="6">
                  <c:v>26</c:v>
                </c:pt>
                <c:pt idx="7">
                  <c:v>33</c:v>
                </c:pt>
                <c:pt idx="8">
                  <c:v>14</c:v>
                </c:pt>
                <c:pt idx="9">
                  <c:v>32</c:v>
                </c:pt>
                <c:pt idx="10">
                  <c:v>49</c:v>
                </c:pt>
                <c:pt idx="11">
                  <c:v>70</c:v>
                </c:pt>
                <c:pt idx="12">
                  <c:v>32</c:v>
                </c:pt>
                <c:pt idx="13">
                  <c:v>48</c:v>
                </c:pt>
                <c:pt idx="14">
                  <c:v>35</c:v>
                </c:pt>
                <c:pt idx="15">
                  <c:v>41</c:v>
                </c:pt>
                <c:pt idx="16">
                  <c:v>50</c:v>
                </c:pt>
                <c:pt idx="17">
                  <c:v>26</c:v>
                </c:pt>
                <c:pt idx="18">
                  <c:v>47</c:v>
                </c:pt>
                <c:pt idx="1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F-4ED8-91B9-A88981234D3A}"/>
            </c:ext>
          </c:extLst>
        </c:ser>
        <c:ser>
          <c:idx val="1"/>
          <c:order val="1"/>
          <c:tx>
            <c:strRef>
              <c:f>Grundeigen!$A$42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Grundeigen!$B$42:$U$42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F-4ED8-91B9-A88981234D3A}"/>
            </c:ext>
          </c:extLst>
        </c:ser>
        <c:ser>
          <c:idx val="2"/>
          <c:order val="2"/>
          <c:tx>
            <c:strRef>
              <c:f>Grundeigen!$A$43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Grundeigen!$B$43:$U$43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F-4ED8-91B9-A88981234D3A}"/>
            </c:ext>
          </c:extLst>
        </c:ser>
        <c:ser>
          <c:idx val="3"/>
          <c:order val="3"/>
          <c:tx>
            <c:strRef>
              <c:f>Grundeigen!$A$44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Grundeigen!$B$44:$U$44</c:f>
              <c:numCache>
                <c:formatCode>General</c:formatCode>
                <c:ptCount val="20"/>
                <c:pt idx="0">
                  <c:v>17</c:v>
                </c:pt>
                <c:pt idx="1">
                  <c:v>6</c:v>
                </c:pt>
                <c:pt idx="2">
                  <c:v>16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13</c:v>
                </c:pt>
                <c:pt idx="11">
                  <c:v>19</c:v>
                </c:pt>
                <c:pt idx="12">
                  <c:v>7</c:v>
                </c:pt>
                <c:pt idx="13">
                  <c:v>6</c:v>
                </c:pt>
                <c:pt idx="14">
                  <c:v>13</c:v>
                </c:pt>
                <c:pt idx="15">
                  <c:v>10</c:v>
                </c:pt>
                <c:pt idx="16">
                  <c:v>8</c:v>
                </c:pt>
                <c:pt idx="17">
                  <c:v>9</c:v>
                </c:pt>
                <c:pt idx="18">
                  <c:v>16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4F-4ED8-91B9-A88981234D3A}"/>
            </c:ext>
          </c:extLst>
        </c:ser>
        <c:ser>
          <c:idx val="4"/>
          <c:order val="4"/>
          <c:tx>
            <c:strRef>
              <c:f>Grundeigen!$A$45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Grundeigen!$B$45:$U$45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  <c:pt idx="11">
                  <c:v>13</c:v>
                </c:pt>
                <c:pt idx="12">
                  <c:v>17</c:v>
                </c:pt>
                <c:pt idx="13">
                  <c:v>7</c:v>
                </c:pt>
                <c:pt idx="14">
                  <c:v>13</c:v>
                </c:pt>
                <c:pt idx="15">
                  <c:v>6</c:v>
                </c:pt>
                <c:pt idx="16">
                  <c:v>16</c:v>
                </c:pt>
                <c:pt idx="17">
                  <c:v>18</c:v>
                </c:pt>
                <c:pt idx="18">
                  <c:v>10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4F-4ED8-91B9-A88981234D3A}"/>
            </c:ext>
          </c:extLst>
        </c:ser>
        <c:ser>
          <c:idx val="5"/>
          <c:order val="5"/>
          <c:tx>
            <c:strRef>
              <c:f>Grundeigen!$A$46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Grundeigen!$B$46:$U$46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4F-4ED8-91B9-A88981234D3A}"/>
            </c:ext>
          </c:extLst>
        </c:ser>
        <c:ser>
          <c:idx val="6"/>
          <c:order val="6"/>
          <c:tx>
            <c:strRef>
              <c:f>Grundeigen!$A$47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Grundeigen!$B$47:$U$47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4F-4ED8-91B9-A88981234D3A}"/>
            </c:ext>
          </c:extLst>
        </c:ser>
        <c:ser>
          <c:idx val="7"/>
          <c:order val="7"/>
          <c:tx>
            <c:strRef>
              <c:f>Grundeigen!$A$48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Grundeigen!$B$48:$U$48</c:f>
              <c:numCache>
                <c:formatCode>General</c:formatCode>
                <c:ptCount val="20"/>
                <c:pt idx="0">
                  <c:v>35</c:v>
                </c:pt>
                <c:pt idx="1">
                  <c:v>37</c:v>
                </c:pt>
                <c:pt idx="2">
                  <c:v>27</c:v>
                </c:pt>
                <c:pt idx="3">
                  <c:v>28</c:v>
                </c:pt>
                <c:pt idx="4">
                  <c:v>14</c:v>
                </c:pt>
                <c:pt idx="5">
                  <c:v>15</c:v>
                </c:pt>
                <c:pt idx="6">
                  <c:v>21</c:v>
                </c:pt>
                <c:pt idx="7">
                  <c:v>29</c:v>
                </c:pt>
                <c:pt idx="8">
                  <c:v>13</c:v>
                </c:pt>
                <c:pt idx="9">
                  <c:v>20</c:v>
                </c:pt>
                <c:pt idx="10">
                  <c:v>20</c:v>
                </c:pt>
                <c:pt idx="11">
                  <c:v>24</c:v>
                </c:pt>
                <c:pt idx="12">
                  <c:v>40</c:v>
                </c:pt>
                <c:pt idx="13">
                  <c:v>21</c:v>
                </c:pt>
                <c:pt idx="14">
                  <c:v>23</c:v>
                </c:pt>
                <c:pt idx="15">
                  <c:v>20</c:v>
                </c:pt>
                <c:pt idx="16">
                  <c:v>32</c:v>
                </c:pt>
                <c:pt idx="17">
                  <c:v>19</c:v>
                </c:pt>
                <c:pt idx="18">
                  <c:v>35</c:v>
                </c:pt>
                <c:pt idx="1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4F-4ED8-91B9-A88981234D3A}"/>
            </c:ext>
          </c:extLst>
        </c:ser>
        <c:ser>
          <c:idx val="8"/>
          <c:order val="8"/>
          <c:tx>
            <c:strRef>
              <c:f>Grundeigen!$A$49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Grundeigen!$B$40:$U$40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Grundeigen!$B$49:$U$49</c:f>
              <c:numCache>
                <c:formatCode>General</c:formatCode>
                <c:ptCount val="20"/>
                <c:pt idx="0">
                  <c:v>88</c:v>
                </c:pt>
                <c:pt idx="1">
                  <c:v>71</c:v>
                </c:pt>
                <c:pt idx="2">
                  <c:v>78</c:v>
                </c:pt>
                <c:pt idx="3">
                  <c:v>73</c:v>
                </c:pt>
                <c:pt idx="4">
                  <c:v>58</c:v>
                </c:pt>
                <c:pt idx="5">
                  <c:v>56</c:v>
                </c:pt>
                <c:pt idx="6">
                  <c:v>64</c:v>
                </c:pt>
                <c:pt idx="7">
                  <c:v>76</c:v>
                </c:pt>
                <c:pt idx="8">
                  <c:v>42</c:v>
                </c:pt>
                <c:pt idx="9">
                  <c:v>67</c:v>
                </c:pt>
                <c:pt idx="10">
                  <c:v>95</c:v>
                </c:pt>
                <c:pt idx="11">
                  <c:v>132</c:v>
                </c:pt>
                <c:pt idx="12">
                  <c:v>96</c:v>
                </c:pt>
                <c:pt idx="13">
                  <c:v>93</c:v>
                </c:pt>
                <c:pt idx="14">
                  <c:v>92</c:v>
                </c:pt>
                <c:pt idx="15">
                  <c:v>78</c:v>
                </c:pt>
                <c:pt idx="16">
                  <c:v>109</c:v>
                </c:pt>
                <c:pt idx="17">
                  <c:v>76</c:v>
                </c:pt>
                <c:pt idx="18">
                  <c:v>111</c:v>
                </c:pt>
                <c:pt idx="19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4F-4ED8-91B9-A88981234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680384"/>
        <c:axId val="829682680"/>
      </c:lineChart>
      <c:catAx>
        <c:axId val="8296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9682680"/>
        <c:crosses val="autoZero"/>
        <c:auto val="1"/>
        <c:lblAlgn val="ctr"/>
        <c:lblOffset val="100"/>
        <c:noMultiLvlLbl val="0"/>
      </c:catAx>
      <c:valAx>
        <c:axId val="82968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968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'Bergbautechnische Aspekte'!$A$41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Aspekte'!$B$41:$U$41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32C-8B0A-9784A6053551}"/>
            </c:ext>
          </c:extLst>
        </c:ser>
        <c:ser>
          <c:idx val="1"/>
          <c:order val="1"/>
          <c:tx>
            <c:strRef>
              <c:f>'Bergbautechnische Aspekte'!$A$42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Aspekte'!$B$42:$U$42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3-432C-8B0A-9784A6053551}"/>
            </c:ext>
          </c:extLst>
        </c:ser>
        <c:ser>
          <c:idx val="2"/>
          <c:order val="2"/>
          <c:tx>
            <c:strRef>
              <c:f>'Bergbautechnische Aspekte'!$A$43</c:f>
              <c:strCache>
                <c:ptCount val="1"/>
                <c:pt idx="0">
                  <c:v>Steinfall, Hauwerk, Gebirge, Versatz, Ausbruch, BlowOut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Aspekte'!$B$43:$U$43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3-432C-8B0A-9784A6053551}"/>
            </c:ext>
          </c:extLst>
        </c:ser>
        <c:ser>
          <c:idx val="3"/>
          <c:order val="3"/>
          <c:tx>
            <c:strRef>
              <c:f>'Bergbautechnische Aspekte'!$A$44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Aspekte'!$B$44:$U$44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3-432C-8B0A-9784A6053551}"/>
            </c:ext>
          </c:extLst>
        </c:ser>
        <c:ser>
          <c:idx val="4"/>
          <c:order val="4"/>
          <c:tx>
            <c:strRef>
              <c:f>'Bergbautechnische Aspekte'!$A$45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Aspekte'!$B$45:$U$45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D3-432C-8B0A-9784A6053551}"/>
            </c:ext>
          </c:extLst>
        </c:ser>
        <c:ser>
          <c:idx val="5"/>
          <c:order val="5"/>
          <c:tx>
            <c:strRef>
              <c:f>'Bergbautechnische Aspekte'!$A$46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Aspekte'!$B$46:$U$46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D3-432C-8B0A-9784A6053551}"/>
            </c:ext>
          </c:extLst>
        </c:ser>
        <c:ser>
          <c:idx val="6"/>
          <c:order val="6"/>
          <c:tx>
            <c:strRef>
              <c:f>'Bergbautechnische Aspekte'!$A$47</c:f>
              <c:strCache>
                <c:ptCount val="1"/>
                <c:pt idx="0">
                  <c:v>Sprengmittel, Sprengarbeit, Perforation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Aspekte'!$B$47:$U$47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D3-432C-8B0A-9784A6053551}"/>
            </c:ext>
          </c:extLst>
        </c:ser>
        <c:ser>
          <c:idx val="7"/>
          <c:order val="7"/>
          <c:tx>
            <c:strRef>
              <c:f>'Bergbautechnische Aspekte'!$A$48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Aspekte'!$B$48:$U$48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D3-432C-8B0A-9784A6053551}"/>
            </c:ext>
          </c:extLst>
        </c:ser>
        <c:ser>
          <c:idx val="8"/>
          <c:order val="8"/>
          <c:tx>
            <c:strRef>
              <c:f>'Bergbautechnische Aspekte'!$A$49</c:f>
              <c:strCache>
                <c:ptCount val="1"/>
                <c:pt idx="0">
                  <c:v>Summe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'Bergbautechnische Aspekte'!$B$40:$U$40</c:f>
              <c:numCache>
                <c:formatCode>General</c:formatCode>
                <c:ptCount val="20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</c:numCache>
            </c:numRef>
          </c:cat>
          <c:val>
            <c:numRef>
              <c:f>'Bergbautechnische Aspekte'!$B$49:$U$49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D3-432C-8B0A-9784A6053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258400"/>
        <c:axId val="731259712"/>
      </c:lineChart>
      <c:catAx>
        <c:axId val="7312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259712"/>
        <c:crosses val="autoZero"/>
        <c:auto val="1"/>
        <c:lblAlgn val="ctr"/>
        <c:lblOffset val="100"/>
        <c:noMultiLvlLbl val="0"/>
      </c:catAx>
      <c:valAx>
        <c:axId val="73125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2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Unfälle nach abgebautem Rohstoff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Gesamt!$A$27</c:f>
              <c:strCache>
                <c:ptCount val="1"/>
                <c:pt idx="0">
                  <c:v>Bergfrei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Gesamt!$B$27:$U$27</c:f>
              <c:numCache>
                <c:formatCode>General</c:formatCode>
                <c:ptCount val="20"/>
                <c:pt idx="0">
                  <c:v>119</c:v>
                </c:pt>
                <c:pt idx="1">
                  <c:v>77</c:v>
                </c:pt>
                <c:pt idx="2">
                  <c:v>97</c:v>
                </c:pt>
                <c:pt idx="3">
                  <c:v>95</c:v>
                </c:pt>
                <c:pt idx="4">
                  <c:v>82</c:v>
                </c:pt>
                <c:pt idx="5">
                  <c:v>68</c:v>
                </c:pt>
                <c:pt idx="6">
                  <c:v>65</c:v>
                </c:pt>
                <c:pt idx="7">
                  <c:v>86</c:v>
                </c:pt>
                <c:pt idx="8">
                  <c:v>66</c:v>
                </c:pt>
                <c:pt idx="9">
                  <c:v>64</c:v>
                </c:pt>
                <c:pt idx="10">
                  <c:v>61</c:v>
                </c:pt>
                <c:pt idx="11">
                  <c:v>50</c:v>
                </c:pt>
                <c:pt idx="12">
                  <c:v>38</c:v>
                </c:pt>
                <c:pt idx="13">
                  <c:v>48</c:v>
                </c:pt>
                <c:pt idx="14">
                  <c:v>26</c:v>
                </c:pt>
                <c:pt idx="15">
                  <c:v>57</c:v>
                </c:pt>
                <c:pt idx="16">
                  <c:v>44</c:v>
                </c:pt>
                <c:pt idx="17">
                  <c:v>39</c:v>
                </c:pt>
                <c:pt idx="18">
                  <c:v>49</c:v>
                </c:pt>
                <c:pt idx="1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2-4BDE-88A9-546A3CDBCB99}"/>
            </c:ext>
          </c:extLst>
        </c:ser>
        <c:ser>
          <c:idx val="1"/>
          <c:order val="1"/>
          <c:tx>
            <c:strRef>
              <c:f>Gesamt!$A$28</c:f>
              <c:strCache>
                <c:ptCount val="1"/>
                <c:pt idx="0">
                  <c:v>Bundeseigen-Steinsalz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Gesamt!$B$28:$U$28</c:f>
              <c:numCache>
                <c:formatCode>General</c:formatCode>
                <c:ptCount val="20"/>
                <c:pt idx="0">
                  <c:v>9</c:v>
                </c:pt>
                <c:pt idx="1">
                  <c:v>16</c:v>
                </c:pt>
                <c:pt idx="2">
                  <c:v>8</c:v>
                </c:pt>
                <c:pt idx="3">
                  <c:v>11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11</c:v>
                </c:pt>
                <c:pt idx="10">
                  <c:v>6</c:v>
                </c:pt>
                <c:pt idx="11">
                  <c:v>3</c:v>
                </c:pt>
                <c:pt idx="12">
                  <c:v>11</c:v>
                </c:pt>
                <c:pt idx="13">
                  <c:v>2</c:v>
                </c:pt>
                <c:pt idx="14">
                  <c:v>2</c:v>
                </c:pt>
                <c:pt idx="15">
                  <c:v>10</c:v>
                </c:pt>
                <c:pt idx="16">
                  <c:v>8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2-4BDE-88A9-546A3CDBCB99}"/>
            </c:ext>
          </c:extLst>
        </c:ser>
        <c:ser>
          <c:idx val="2"/>
          <c:order val="2"/>
          <c:tx>
            <c:strRef>
              <c:f>Gesamt!$A$29</c:f>
              <c:strCache>
                <c:ptCount val="1"/>
                <c:pt idx="0">
                  <c:v>Bundeseigen-Kohlenwasserstoffe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Gesamt!$B$29:$U$29</c:f>
              <c:numCache>
                <c:formatCode>General</c:formatCode>
                <c:ptCount val="20"/>
                <c:pt idx="0">
                  <c:v>18</c:v>
                </c:pt>
                <c:pt idx="1">
                  <c:v>4</c:v>
                </c:pt>
                <c:pt idx="2">
                  <c:v>9</c:v>
                </c:pt>
                <c:pt idx="3">
                  <c:v>4</c:v>
                </c:pt>
                <c:pt idx="4">
                  <c:v>14</c:v>
                </c:pt>
                <c:pt idx="5">
                  <c:v>3</c:v>
                </c:pt>
                <c:pt idx="6">
                  <c:v>6</c:v>
                </c:pt>
                <c:pt idx="7">
                  <c:v>12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7</c:v>
                </c:pt>
                <c:pt idx="13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52-4BDE-88A9-546A3CDBCB99}"/>
            </c:ext>
          </c:extLst>
        </c:ser>
        <c:ser>
          <c:idx val="3"/>
          <c:order val="3"/>
          <c:tx>
            <c:strRef>
              <c:f>Gesamt!$A$30</c:f>
              <c:strCache>
                <c:ptCount val="1"/>
                <c:pt idx="0">
                  <c:v>Bundeseigen-sonstige Betriebe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Gesamt!$B$30:$U$30</c:f>
              <c:numCache>
                <c:formatCode>General</c:formatCode>
                <c:ptCount val="20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  <c:pt idx="7">
                  <c:v>12</c:v>
                </c:pt>
                <c:pt idx="8">
                  <c:v>4</c:v>
                </c:pt>
                <c:pt idx="9">
                  <c:v>16</c:v>
                </c:pt>
                <c:pt idx="10">
                  <c:v>8</c:v>
                </c:pt>
                <c:pt idx="11">
                  <c:v>14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10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2-4BDE-88A9-546A3CDBCB99}"/>
            </c:ext>
          </c:extLst>
        </c:ser>
        <c:ser>
          <c:idx val="4"/>
          <c:order val="4"/>
          <c:tx>
            <c:strRef>
              <c:f>Gesamt!$A$31</c:f>
              <c:strCache>
                <c:ptCount val="1"/>
                <c:pt idx="0">
                  <c:v>Grundeigen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Gesamt!$B$31:$U$31</c:f>
              <c:numCache>
                <c:formatCode>General</c:formatCode>
                <c:ptCount val="20"/>
                <c:pt idx="0">
                  <c:v>96</c:v>
                </c:pt>
                <c:pt idx="1">
                  <c:v>111</c:v>
                </c:pt>
                <c:pt idx="2">
                  <c:v>76</c:v>
                </c:pt>
                <c:pt idx="3">
                  <c:v>109</c:v>
                </c:pt>
                <c:pt idx="4">
                  <c:v>78</c:v>
                </c:pt>
                <c:pt idx="5">
                  <c:v>92</c:v>
                </c:pt>
                <c:pt idx="6">
                  <c:v>93</c:v>
                </c:pt>
                <c:pt idx="7">
                  <c:v>96</c:v>
                </c:pt>
                <c:pt idx="8">
                  <c:v>132</c:v>
                </c:pt>
                <c:pt idx="9">
                  <c:v>95</c:v>
                </c:pt>
                <c:pt idx="10">
                  <c:v>67</c:v>
                </c:pt>
                <c:pt idx="11">
                  <c:v>42</c:v>
                </c:pt>
                <c:pt idx="12">
                  <c:v>76</c:v>
                </c:pt>
                <c:pt idx="13">
                  <c:v>64</c:v>
                </c:pt>
                <c:pt idx="14">
                  <c:v>56</c:v>
                </c:pt>
                <c:pt idx="15">
                  <c:v>58</c:v>
                </c:pt>
                <c:pt idx="16">
                  <c:v>73</c:v>
                </c:pt>
                <c:pt idx="17">
                  <c:v>78</c:v>
                </c:pt>
                <c:pt idx="18">
                  <c:v>71</c:v>
                </c:pt>
                <c:pt idx="1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52-4BDE-88A9-546A3CDBCB99}"/>
            </c:ext>
          </c:extLst>
        </c:ser>
        <c:ser>
          <c:idx val="5"/>
          <c:order val="5"/>
          <c:tx>
            <c:strRef>
              <c:f>Gesamt!$A$32</c:f>
              <c:strCache>
                <c:ptCount val="1"/>
                <c:pt idx="0">
                  <c:v>Bergbautechnische Aspekte-Schaubergwerk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Gesamt!$B$32:$U$32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52-4BDE-88A9-546A3CDBCB99}"/>
            </c:ext>
          </c:extLst>
        </c:ser>
        <c:ser>
          <c:idx val="6"/>
          <c:order val="6"/>
          <c:tx>
            <c:strRef>
              <c:f>Gesamt!$A$33</c:f>
              <c:strCache>
                <c:ptCount val="1"/>
                <c:pt idx="0">
                  <c:v>Hütten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Gesamt!$B$33:$U$33</c:f>
            </c:numRef>
          </c:val>
          <c:smooth val="0"/>
          <c:extLst>
            <c:ext xmlns:c16="http://schemas.microsoft.com/office/drawing/2014/chart" uri="{C3380CC4-5D6E-409C-BE32-E72D297353CC}">
              <c16:uniqueId val="{00000006-5852-4BDE-88A9-546A3CDBCB99}"/>
            </c:ext>
          </c:extLst>
        </c:ser>
        <c:ser>
          <c:idx val="7"/>
          <c:order val="7"/>
          <c:tx>
            <c:strRef>
              <c:f>Gesamt!$A$34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Gesamt!$B$26:$U$26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Anzahl2016</c:v>
                </c:pt>
                <c:pt idx="17">
                  <c:v>Anzahl 2017</c:v>
                </c:pt>
                <c:pt idx="18">
                  <c:v>Anzahl 2018</c:v>
                </c:pt>
                <c:pt idx="19">
                  <c:v>Anzahl 2019</c:v>
                </c:pt>
              </c:strCache>
            </c:strRef>
          </c:cat>
          <c:val>
            <c:numRef>
              <c:f>Gesamt!$B$34:$U$34</c:f>
              <c:numCache>
                <c:formatCode>General</c:formatCode>
                <c:ptCount val="20"/>
                <c:pt idx="0">
                  <c:v>265</c:v>
                </c:pt>
                <c:pt idx="1">
                  <c:v>230</c:v>
                </c:pt>
                <c:pt idx="2">
                  <c:v>205</c:v>
                </c:pt>
                <c:pt idx="3">
                  <c:v>226</c:v>
                </c:pt>
                <c:pt idx="4">
                  <c:v>187</c:v>
                </c:pt>
                <c:pt idx="5">
                  <c:v>183</c:v>
                </c:pt>
                <c:pt idx="6">
                  <c:v>177</c:v>
                </c:pt>
                <c:pt idx="7">
                  <c:v>213</c:v>
                </c:pt>
                <c:pt idx="8">
                  <c:v>210</c:v>
                </c:pt>
                <c:pt idx="9">
                  <c:v>188</c:v>
                </c:pt>
                <c:pt idx="10">
                  <c:v>149</c:v>
                </c:pt>
                <c:pt idx="11">
                  <c:v>120</c:v>
                </c:pt>
                <c:pt idx="12">
                  <c:v>141</c:v>
                </c:pt>
                <c:pt idx="13">
                  <c:v>129</c:v>
                </c:pt>
                <c:pt idx="14">
                  <c:v>103</c:v>
                </c:pt>
                <c:pt idx="15">
                  <c:v>138</c:v>
                </c:pt>
                <c:pt idx="16">
                  <c:v>141</c:v>
                </c:pt>
                <c:pt idx="17">
                  <c:v>140</c:v>
                </c:pt>
                <c:pt idx="18">
                  <c:v>141</c:v>
                </c:pt>
                <c:pt idx="1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852-4BDE-88A9-546A3CDBC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83304"/>
        <c:axId val="784877728"/>
      </c:lineChart>
      <c:catAx>
        <c:axId val="78488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4877728"/>
        <c:crosses val="autoZero"/>
        <c:auto val="1"/>
        <c:lblAlgn val="ctr"/>
        <c:lblOffset val="100"/>
        <c:noMultiLvlLbl val="0"/>
      </c:catAx>
      <c:valAx>
        <c:axId val="7848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488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Unfälle nach Unfallursachen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Gesamt!$A$3</c:f>
              <c:strCache>
                <c:ptCount val="1"/>
                <c:pt idx="0">
                  <c:v>Arbeitsmittel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Gesamt!$B$3:$U$3</c:f>
              <c:numCache>
                <c:formatCode>General</c:formatCode>
                <c:ptCount val="20"/>
                <c:pt idx="0">
                  <c:v>138</c:v>
                </c:pt>
                <c:pt idx="1">
                  <c:v>103</c:v>
                </c:pt>
                <c:pt idx="2">
                  <c:v>92</c:v>
                </c:pt>
                <c:pt idx="3">
                  <c:v>104</c:v>
                </c:pt>
                <c:pt idx="4">
                  <c:v>101</c:v>
                </c:pt>
                <c:pt idx="5">
                  <c:v>84</c:v>
                </c:pt>
                <c:pt idx="6">
                  <c:v>81</c:v>
                </c:pt>
                <c:pt idx="7">
                  <c:v>73</c:v>
                </c:pt>
                <c:pt idx="8">
                  <c:v>108</c:v>
                </c:pt>
                <c:pt idx="9">
                  <c:v>93</c:v>
                </c:pt>
                <c:pt idx="10">
                  <c:v>76</c:v>
                </c:pt>
                <c:pt idx="11">
                  <c:v>54</c:v>
                </c:pt>
                <c:pt idx="12">
                  <c:v>67</c:v>
                </c:pt>
                <c:pt idx="13">
                  <c:v>61</c:v>
                </c:pt>
                <c:pt idx="14">
                  <c:v>55</c:v>
                </c:pt>
                <c:pt idx="15">
                  <c:v>72</c:v>
                </c:pt>
                <c:pt idx="16">
                  <c:v>67</c:v>
                </c:pt>
                <c:pt idx="17">
                  <c:v>61</c:v>
                </c:pt>
                <c:pt idx="18">
                  <c:v>65</c:v>
                </c:pt>
                <c:pt idx="1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3-433E-B720-5F16887270A8}"/>
            </c:ext>
          </c:extLst>
        </c:ser>
        <c:ser>
          <c:idx val="1"/>
          <c:order val="1"/>
          <c:tx>
            <c:strRef>
              <c:f>Gesamt!$A$4</c:f>
              <c:strCache>
                <c:ptCount val="1"/>
                <c:pt idx="0">
                  <c:v>Arbeitsstoffe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Gesamt!$B$4:$U$4</c:f>
              <c:numCache>
                <c:formatCode>General</c:formatCode>
                <c:ptCount val="20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3-433E-B720-5F16887270A8}"/>
            </c:ext>
          </c:extLst>
        </c:ser>
        <c:ser>
          <c:idx val="2"/>
          <c:order val="2"/>
          <c:tx>
            <c:strRef>
              <c:f>Gesamt!$A$5</c:f>
              <c:strCache>
                <c:ptCount val="1"/>
                <c:pt idx="0">
                  <c:v>Steinfall, Hauwerk, Gebirge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Gesamt!$B$5:$U$5</c:f>
              <c:numCache>
                <c:formatCode>General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12</c:v>
                </c:pt>
                <c:pt idx="7">
                  <c:v>4</c:v>
                </c:pt>
                <c:pt idx="8">
                  <c:v>10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F3-433E-B720-5F16887270A8}"/>
            </c:ext>
          </c:extLst>
        </c:ser>
        <c:ser>
          <c:idx val="3"/>
          <c:order val="3"/>
          <c:tx>
            <c:strRef>
              <c:f>Gesamt!$A$6</c:f>
              <c:strCache>
                <c:ptCount val="1"/>
                <c:pt idx="0">
                  <c:v>Förderung, Materialtransport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Gesamt!$B$6:$U$6</c:f>
              <c:numCache>
                <c:formatCode>General</c:formatCode>
                <c:ptCount val="20"/>
                <c:pt idx="0">
                  <c:v>19</c:v>
                </c:pt>
                <c:pt idx="1">
                  <c:v>31</c:v>
                </c:pt>
                <c:pt idx="2">
                  <c:v>21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18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16</c:v>
                </c:pt>
                <c:pt idx="11">
                  <c:v>13</c:v>
                </c:pt>
                <c:pt idx="12">
                  <c:v>9</c:v>
                </c:pt>
                <c:pt idx="13">
                  <c:v>17</c:v>
                </c:pt>
                <c:pt idx="14">
                  <c:v>5</c:v>
                </c:pt>
                <c:pt idx="15">
                  <c:v>9</c:v>
                </c:pt>
                <c:pt idx="16">
                  <c:v>10</c:v>
                </c:pt>
                <c:pt idx="17">
                  <c:v>21</c:v>
                </c:pt>
                <c:pt idx="18">
                  <c:v>13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F3-433E-B720-5F16887270A8}"/>
            </c:ext>
          </c:extLst>
        </c:ser>
        <c:ser>
          <c:idx val="4"/>
          <c:order val="4"/>
          <c:tx>
            <c:strRef>
              <c:f>Gesamt!$A$7</c:f>
              <c:strCache>
                <c:ptCount val="1"/>
                <c:pt idx="0">
                  <c:v>Personenbeförderung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Gesamt!$B$7:$U$7</c:f>
              <c:numCache>
                <c:formatCode>General</c:formatCode>
                <c:ptCount val="20"/>
                <c:pt idx="0">
                  <c:v>27</c:v>
                </c:pt>
                <c:pt idx="1">
                  <c:v>25</c:v>
                </c:pt>
                <c:pt idx="2">
                  <c:v>28</c:v>
                </c:pt>
                <c:pt idx="3">
                  <c:v>27</c:v>
                </c:pt>
                <c:pt idx="4">
                  <c:v>20</c:v>
                </c:pt>
                <c:pt idx="5">
                  <c:v>24</c:v>
                </c:pt>
                <c:pt idx="6">
                  <c:v>22</c:v>
                </c:pt>
                <c:pt idx="7">
                  <c:v>28</c:v>
                </c:pt>
                <c:pt idx="8">
                  <c:v>17</c:v>
                </c:pt>
                <c:pt idx="9">
                  <c:v>22</c:v>
                </c:pt>
                <c:pt idx="10">
                  <c:v>16</c:v>
                </c:pt>
                <c:pt idx="11">
                  <c:v>19</c:v>
                </c:pt>
                <c:pt idx="12">
                  <c:v>15</c:v>
                </c:pt>
                <c:pt idx="13">
                  <c:v>7</c:v>
                </c:pt>
                <c:pt idx="14">
                  <c:v>10</c:v>
                </c:pt>
                <c:pt idx="15">
                  <c:v>16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F3-433E-B720-5F16887270A8}"/>
            </c:ext>
          </c:extLst>
        </c:ser>
        <c:ser>
          <c:idx val="5"/>
          <c:order val="5"/>
          <c:tx>
            <c:strRef>
              <c:f>Gesamt!$A$8</c:f>
              <c:strCache>
                <c:ptCount val="1"/>
                <c:pt idx="0">
                  <c:v>Elektrischer Strom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Gesamt!$B$8:$U$8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F3-433E-B720-5F16887270A8}"/>
            </c:ext>
          </c:extLst>
        </c:ser>
        <c:ser>
          <c:idx val="6"/>
          <c:order val="6"/>
          <c:tx>
            <c:strRef>
              <c:f>Gesamt!$A$9</c:f>
              <c:strCache>
                <c:ptCount val="1"/>
                <c:pt idx="0">
                  <c:v>Sprengmittel, Sprengarbeit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Gesamt!$B$9:$U$9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F3-433E-B720-5F16887270A8}"/>
            </c:ext>
          </c:extLst>
        </c:ser>
        <c:ser>
          <c:idx val="7"/>
          <c:order val="7"/>
          <c:tx>
            <c:strRef>
              <c:f>Gesamt!$A$10</c:f>
              <c:strCache>
                <c:ptCount val="1"/>
                <c:pt idx="0">
                  <c:v>Andere Ursachen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Gesamt!$B$10:$U$10</c:f>
              <c:numCache>
                <c:formatCode>General</c:formatCode>
                <c:ptCount val="20"/>
                <c:pt idx="0">
                  <c:v>63</c:v>
                </c:pt>
                <c:pt idx="1">
                  <c:v>62</c:v>
                </c:pt>
                <c:pt idx="2">
                  <c:v>52</c:v>
                </c:pt>
                <c:pt idx="3">
                  <c:v>59</c:v>
                </c:pt>
                <c:pt idx="4">
                  <c:v>44</c:v>
                </c:pt>
                <c:pt idx="5">
                  <c:v>38</c:v>
                </c:pt>
                <c:pt idx="6">
                  <c:v>36</c:v>
                </c:pt>
                <c:pt idx="7">
                  <c:v>85</c:v>
                </c:pt>
                <c:pt idx="8">
                  <c:v>47</c:v>
                </c:pt>
                <c:pt idx="9">
                  <c:v>44</c:v>
                </c:pt>
                <c:pt idx="10">
                  <c:v>35</c:v>
                </c:pt>
                <c:pt idx="11">
                  <c:v>27</c:v>
                </c:pt>
                <c:pt idx="12">
                  <c:v>41</c:v>
                </c:pt>
                <c:pt idx="13">
                  <c:v>42</c:v>
                </c:pt>
                <c:pt idx="14">
                  <c:v>24</c:v>
                </c:pt>
                <c:pt idx="15">
                  <c:v>34</c:v>
                </c:pt>
                <c:pt idx="16">
                  <c:v>47</c:v>
                </c:pt>
                <c:pt idx="17">
                  <c:v>49</c:v>
                </c:pt>
                <c:pt idx="18">
                  <c:v>57</c:v>
                </c:pt>
                <c:pt idx="19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F3-433E-B720-5F16887270A8}"/>
            </c:ext>
          </c:extLst>
        </c:ser>
        <c:ser>
          <c:idx val="8"/>
          <c:order val="8"/>
          <c:tx>
            <c:strRef>
              <c:f>Gesamt!$A$11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Gesamt!$B$2:$U$2</c:f>
              <c:strCache>
                <c:ptCount val="20"/>
                <c:pt idx="0">
                  <c:v>Anzahl 2000</c:v>
                </c:pt>
                <c:pt idx="1">
                  <c:v>Anzahl 2001</c:v>
                </c:pt>
                <c:pt idx="2">
                  <c:v>Anzahl 2002</c:v>
                </c:pt>
                <c:pt idx="3">
                  <c:v>Anzahl 2003</c:v>
                </c:pt>
                <c:pt idx="4">
                  <c:v>Anzahl 2004</c:v>
                </c:pt>
                <c:pt idx="5">
                  <c:v>Anzahl 2005</c:v>
                </c:pt>
                <c:pt idx="6">
                  <c:v>Anzahl 2006</c:v>
                </c:pt>
                <c:pt idx="7">
                  <c:v>Anzahl 2007</c:v>
                </c:pt>
                <c:pt idx="8">
                  <c:v>Anzahl 2008</c:v>
                </c:pt>
                <c:pt idx="9">
                  <c:v>Anzahl 2009</c:v>
                </c:pt>
                <c:pt idx="10">
                  <c:v>Anzahl 2010</c:v>
                </c:pt>
                <c:pt idx="11">
                  <c:v>Anzahl 2011</c:v>
                </c:pt>
                <c:pt idx="12">
                  <c:v>Anzahl 2012</c:v>
                </c:pt>
                <c:pt idx="13">
                  <c:v>Anzahl 2013</c:v>
                </c:pt>
                <c:pt idx="14">
                  <c:v>Anzahl 2014</c:v>
                </c:pt>
                <c:pt idx="15">
                  <c:v>Anzahl 2015</c:v>
                </c:pt>
                <c:pt idx="16">
                  <c:v>Anzahl 2016</c:v>
                </c:pt>
                <c:pt idx="17">
                  <c:v>Anzahl 2017</c:v>
                </c:pt>
                <c:pt idx="18">
                  <c:v>Anzahl2018</c:v>
                </c:pt>
                <c:pt idx="19">
                  <c:v>Anzahl2019</c:v>
                </c:pt>
              </c:strCache>
            </c:strRef>
          </c:cat>
          <c:val>
            <c:numRef>
              <c:f>Gesamt!$B$11:$U$11</c:f>
              <c:numCache>
                <c:formatCode>General</c:formatCode>
                <c:ptCount val="20"/>
                <c:pt idx="0">
                  <c:v>265</c:v>
                </c:pt>
                <c:pt idx="1">
                  <c:v>230</c:v>
                </c:pt>
                <c:pt idx="2">
                  <c:v>205</c:v>
                </c:pt>
                <c:pt idx="3">
                  <c:v>226</c:v>
                </c:pt>
                <c:pt idx="4">
                  <c:v>187</c:v>
                </c:pt>
                <c:pt idx="5">
                  <c:v>183</c:v>
                </c:pt>
                <c:pt idx="6">
                  <c:v>177</c:v>
                </c:pt>
                <c:pt idx="7">
                  <c:v>213</c:v>
                </c:pt>
                <c:pt idx="8">
                  <c:v>210</c:v>
                </c:pt>
                <c:pt idx="9">
                  <c:v>188</c:v>
                </c:pt>
                <c:pt idx="10">
                  <c:v>149</c:v>
                </c:pt>
                <c:pt idx="11">
                  <c:v>120</c:v>
                </c:pt>
                <c:pt idx="12">
                  <c:v>141</c:v>
                </c:pt>
                <c:pt idx="13">
                  <c:v>129</c:v>
                </c:pt>
                <c:pt idx="14">
                  <c:v>103</c:v>
                </c:pt>
                <c:pt idx="15">
                  <c:v>138</c:v>
                </c:pt>
                <c:pt idx="16">
                  <c:v>141</c:v>
                </c:pt>
                <c:pt idx="17">
                  <c:v>140</c:v>
                </c:pt>
                <c:pt idx="18">
                  <c:v>141</c:v>
                </c:pt>
                <c:pt idx="1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F3-433E-B720-5F168872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283016"/>
        <c:axId val="786279080"/>
      </c:lineChart>
      <c:catAx>
        <c:axId val="78628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79080"/>
        <c:crosses val="autoZero"/>
        <c:auto val="1"/>
        <c:lblAlgn val="ctr"/>
        <c:lblOffset val="100"/>
        <c:noMultiLvlLbl val="0"/>
      </c:catAx>
      <c:valAx>
        <c:axId val="78627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628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Anzahl Unfälle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Gesamt!$M$59</c:f>
              <c:strCache>
                <c:ptCount val="1"/>
                <c:pt idx="0">
                  <c:v>unter Tag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Gesamt!$A$140:$A$160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Gesamt!$M$140:$M$160</c:f>
              <c:numCache>
                <c:formatCode>General</c:formatCode>
                <c:ptCount val="21"/>
                <c:pt idx="0">
                  <c:v>0</c:v>
                </c:pt>
                <c:pt idx="1">
                  <c:v>33</c:v>
                </c:pt>
                <c:pt idx="2">
                  <c:v>33</c:v>
                </c:pt>
                <c:pt idx="3">
                  <c:v>25</c:v>
                </c:pt>
                <c:pt idx="4">
                  <c:v>26</c:v>
                </c:pt>
                <c:pt idx="5">
                  <c:v>28</c:v>
                </c:pt>
                <c:pt idx="6">
                  <c:v>26</c:v>
                </c:pt>
                <c:pt idx="7">
                  <c:v>30</c:v>
                </c:pt>
                <c:pt idx="8">
                  <c:v>26</c:v>
                </c:pt>
                <c:pt idx="9">
                  <c:v>23</c:v>
                </c:pt>
                <c:pt idx="10">
                  <c:v>30</c:v>
                </c:pt>
                <c:pt idx="11">
                  <c:v>31</c:v>
                </c:pt>
                <c:pt idx="12">
                  <c:v>17</c:v>
                </c:pt>
                <c:pt idx="13">
                  <c:v>28</c:v>
                </c:pt>
                <c:pt idx="14">
                  <c:v>20</c:v>
                </c:pt>
                <c:pt idx="15">
                  <c:v>11</c:v>
                </c:pt>
                <c:pt idx="16">
                  <c:v>31</c:v>
                </c:pt>
                <c:pt idx="17">
                  <c:v>23</c:v>
                </c:pt>
                <c:pt idx="18">
                  <c:v>21</c:v>
                </c:pt>
                <c:pt idx="19">
                  <c:v>23</c:v>
                </c:pt>
                <c:pt idx="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7A-4278-876F-5C837EA76E73}"/>
            </c:ext>
          </c:extLst>
        </c:ser>
        <c:ser>
          <c:idx val="1"/>
          <c:order val="1"/>
          <c:tx>
            <c:strRef>
              <c:f>Gesamt!$N$59</c:f>
              <c:strCache>
                <c:ptCount val="1"/>
                <c:pt idx="0">
                  <c:v>Tagebau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Gesamt!$A$140:$A$160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Gesamt!$N$140:$N$160</c:f>
              <c:numCache>
                <c:formatCode>General</c:formatCode>
                <c:ptCount val="21"/>
                <c:pt idx="1">
                  <c:v>186</c:v>
                </c:pt>
                <c:pt idx="2">
                  <c:v>170</c:v>
                </c:pt>
                <c:pt idx="3">
                  <c:v>156</c:v>
                </c:pt>
                <c:pt idx="4">
                  <c:v>189</c:v>
                </c:pt>
                <c:pt idx="5">
                  <c:v>135</c:v>
                </c:pt>
                <c:pt idx="6">
                  <c:v>142</c:v>
                </c:pt>
                <c:pt idx="7">
                  <c:v>134</c:v>
                </c:pt>
                <c:pt idx="8">
                  <c:v>163</c:v>
                </c:pt>
                <c:pt idx="9">
                  <c:v>180</c:v>
                </c:pt>
                <c:pt idx="10">
                  <c:v>140</c:v>
                </c:pt>
                <c:pt idx="11">
                  <c:v>104</c:v>
                </c:pt>
                <c:pt idx="12">
                  <c:v>80</c:v>
                </c:pt>
                <c:pt idx="13">
                  <c:v>97</c:v>
                </c:pt>
                <c:pt idx="14">
                  <c:v>93</c:v>
                </c:pt>
                <c:pt idx="15">
                  <c:v>73</c:v>
                </c:pt>
                <c:pt idx="16">
                  <c:v>94</c:v>
                </c:pt>
                <c:pt idx="17">
                  <c:v>105</c:v>
                </c:pt>
                <c:pt idx="18">
                  <c:v>104</c:v>
                </c:pt>
                <c:pt idx="19">
                  <c:v>105</c:v>
                </c:pt>
                <c:pt idx="20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7A-4278-876F-5C837EA76E73}"/>
            </c:ext>
          </c:extLst>
        </c:ser>
        <c:ser>
          <c:idx val="2"/>
          <c:order val="2"/>
          <c:tx>
            <c:strRef>
              <c:f>Gesamt!$O$59</c:f>
              <c:strCache>
                <c:ptCount val="1"/>
                <c:pt idx="0">
                  <c:v>Bohrlochbergbau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Gesamt!$A$140:$A$160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Gesamt!$O$140:$O$160</c:f>
              <c:numCache>
                <c:formatCode>General</c:formatCode>
                <c:ptCount val="21"/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4</c:v>
                </c:pt>
                <c:pt idx="5">
                  <c:v>14</c:v>
                </c:pt>
                <c:pt idx="6">
                  <c:v>3</c:v>
                </c:pt>
                <c:pt idx="7">
                  <c:v>6</c:v>
                </c:pt>
                <c:pt idx="8">
                  <c:v>12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A-4278-876F-5C837EA76E73}"/>
            </c:ext>
          </c:extLst>
        </c:ser>
        <c:ser>
          <c:idx val="3"/>
          <c:order val="3"/>
          <c:tx>
            <c:strRef>
              <c:f>Gesamt!$P$59</c:f>
              <c:strCache>
                <c:ptCount val="1"/>
                <c:pt idx="0">
                  <c:v>sonstige Betriebe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Gesamt!$A$140:$A$160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Gesamt!$P$140:$P$160</c:f>
              <c:numCache>
                <c:formatCode>General</c:formatCode>
                <c:ptCount val="21"/>
                <c:pt idx="1">
                  <c:v>23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7A-4278-876F-5C837EA76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737240"/>
        <c:axId val="815735928"/>
      </c:lineChart>
      <c:catAx>
        <c:axId val="81573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5735928"/>
        <c:crosses val="autoZero"/>
        <c:auto val="1"/>
        <c:lblAlgn val="ctr"/>
        <c:lblOffset val="100"/>
        <c:noMultiLvlLbl val="0"/>
      </c:catAx>
      <c:valAx>
        <c:axId val="81573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573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Verletzter Körperteil Zeitraum 2005-2019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Gesamt!$A$166:$A$174</c:f>
              <c:strCache>
                <c:ptCount val="9"/>
                <c:pt idx="0">
                  <c:v>Kopf (ohne Augen)</c:v>
                </c:pt>
                <c:pt idx="1">
                  <c:v>Auge</c:v>
                </c:pt>
                <c:pt idx="2">
                  <c:v>Genick, Rücken, Wirbelsäule, Lendenregion</c:v>
                </c:pt>
                <c:pt idx="3">
                  <c:v>Rumpf, Thorax</c:v>
                </c:pt>
                <c:pt idx="4">
                  <c:v>Arme</c:v>
                </c:pt>
                <c:pt idx="5">
                  <c:v>Hand und Handgelenk</c:v>
                </c:pt>
                <c:pt idx="6">
                  <c:v>Beine</c:v>
                </c:pt>
                <c:pt idx="7">
                  <c:v>Fuß und Fußgelenk (Knöchel)</c:v>
                </c:pt>
                <c:pt idx="8">
                  <c:v>Sonstige Verletzungen</c:v>
                </c:pt>
              </c:strCache>
            </c:strRef>
          </c:cat>
          <c:val>
            <c:numRef>
              <c:f>Gesamt!$R$166:$R$174</c:f>
              <c:numCache>
                <c:formatCode>0%</c:formatCode>
                <c:ptCount val="9"/>
                <c:pt idx="0">
                  <c:v>9.4707520891364902E-2</c:v>
                </c:pt>
                <c:pt idx="1">
                  <c:v>3.2232391563867889E-2</c:v>
                </c:pt>
                <c:pt idx="2">
                  <c:v>7.2025467568643059E-2</c:v>
                </c:pt>
                <c:pt idx="3">
                  <c:v>6.1281337047353758E-2</c:v>
                </c:pt>
                <c:pt idx="4">
                  <c:v>7.2423398328690811E-2</c:v>
                </c:pt>
                <c:pt idx="5">
                  <c:v>0.33824114604058891</c:v>
                </c:pt>
                <c:pt idx="6">
                  <c:v>0.11659371269399124</c:v>
                </c:pt>
                <c:pt idx="7">
                  <c:v>0.18105849582172701</c:v>
                </c:pt>
                <c:pt idx="8">
                  <c:v>3.1436530043772386E-2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C-49EC-9492-3C29B101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522384"/>
        <c:axId val="819519104"/>
      </c:barChart>
      <c:catAx>
        <c:axId val="81952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9519104"/>
        <c:crosses val="autoZero"/>
        <c:auto val="1"/>
        <c:lblAlgn val="ctr"/>
        <c:lblOffset val="100"/>
        <c:noMultiLvlLbl val="0"/>
      </c:catAx>
      <c:valAx>
        <c:axId val="8195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952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Unfallursache Zeitraum 2000-2019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Gesamt!$A$15:$A$22</c:f>
              <c:strCache>
                <c:ptCount val="8"/>
                <c:pt idx="0">
                  <c:v>Arbeitsmittel (Gezähe, Geräte, Werkzeuge, Maschinen, Apparate, abspringende Splitter)</c:v>
                </c:pt>
                <c:pt idx="1">
                  <c:v>Arbeitsstoffe (chemische Stoffe und Produkte)</c:v>
                </c:pt>
                <c:pt idx="2">
                  <c:v>Steinfall, Hauwerk, Gebirge (Verbruch, Wassereinbruch, abgleitendes Gestein)</c:v>
                </c:pt>
                <c:pt idx="3">
                  <c:v>Förderung, Materialtransport</c:v>
                </c:pt>
                <c:pt idx="4">
                  <c:v>Personenbeförderung (Fahrung)</c:v>
                </c:pt>
                <c:pt idx="5">
                  <c:v>Elektrischer Strom</c:v>
                </c:pt>
                <c:pt idx="6">
                  <c:v>Sprengmittel, Sprengarbeit</c:v>
                </c:pt>
                <c:pt idx="7">
                  <c:v>Andere Ursachen</c:v>
                </c:pt>
              </c:strCache>
            </c:strRef>
          </c:cat>
          <c:val>
            <c:numRef>
              <c:f>Gesamt!$W$15:$W$22</c:f>
              <c:numCache>
                <c:formatCode>0.0%</c:formatCode>
                <c:ptCount val="8"/>
                <c:pt idx="0">
                  <c:v>0.47134084853730202</c:v>
                </c:pt>
                <c:pt idx="1">
                  <c:v>1.5545771881967308E-2</c:v>
                </c:pt>
                <c:pt idx="2">
                  <c:v>3.1211885902778007E-2</c:v>
                </c:pt>
                <c:pt idx="3">
                  <c:v>0.10120985516010342</c:v>
                </c:pt>
                <c:pt idx="4">
                  <c:v>9.4479043023969353E-2</c:v>
                </c:pt>
                <c:pt idx="5">
                  <c:v>3.0046646235629766E-3</c:v>
                </c:pt>
                <c:pt idx="6">
                  <c:v>4.2091554562235494E-3</c:v>
                </c:pt>
                <c:pt idx="7">
                  <c:v>0.27899877541409335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8-4A23-A9DD-0F1088D57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6658264"/>
        <c:axId val="1076661544"/>
      </c:barChart>
      <c:catAx>
        <c:axId val="107665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6661544"/>
        <c:crosses val="autoZero"/>
        <c:auto val="1"/>
        <c:lblAlgn val="ctr"/>
        <c:lblOffset val="100"/>
        <c:noMultiLvlLbl val="0"/>
      </c:catAx>
      <c:valAx>
        <c:axId val="107666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76658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Verletzter Körperteil 2004-2019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Verletzter Körperteil 2004-2019</a:t>
          </a:r>
        </a:p>
      </cx:txPr>
    </cx:title>
    <cx:plotArea>
      <cx:plotAreaRegion>
        <cx:series layoutId="sunburst" uniqueId="{4BF4D304-AE86-4446-8BAC-1871D5045C87}">
          <cx:dataLabels pos="ctr"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txData>
          <cx:v>Unfallursachen Zeitraum 2000-2019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Unfallursachen Zeitraum 2000-2019</a:t>
          </a:r>
        </a:p>
      </cx:txPr>
    </cx:title>
    <cx:plotArea>
      <cx:plotAreaRegion>
        <cx:series layoutId="sunburst" uniqueId="{0360B633-6C02-4E5B-B642-9B856FEB641D}">
          <cx:dataLabels pos="ctr"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txData>
          <cx:v>Unfallursachen in den Abbaustätten 2019-2004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Unfallursachen in den Abbaustätten 2019-2004</a:t>
          </a:r>
        </a:p>
      </cx:txPr>
    </cx:title>
    <cx:plotArea>
      <cx:plotAreaRegion>
        <cx:series layoutId="sunburst" uniqueId="{1CF243BC-5B52-4B5E-B030-2731A85DB706}"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21" Type="http://schemas.openxmlformats.org/officeDocument/2006/relationships/chart" Target="../charts/chart19.xml"/><Relationship Id="rId7" Type="http://schemas.openxmlformats.org/officeDocument/2006/relationships/chart" Target="../charts/chart7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5" Type="http://schemas.openxmlformats.org/officeDocument/2006/relationships/chart" Target="../charts/chart23.xml"/><Relationship Id="rId2" Type="http://schemas.openxmlformats.org/officeDocument/2006/relationships/chart" Target="../charts/chart2.xml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microsoft.com/office/2014/relationships/chartEx" Target="../charts/chartEx2.xml"/><Relationship Id="rId24" Type="http://schemas.openxmlformats.org/officeDocument/2006/relationships/chart" Target="../charts/chart22.xml"/><Relationship Id="rId5" Type="http://schemas.openxmlformats.org/officeDocument/2006/relationships/chart" Target="../charts/chart5.xml"/><Relationship Id="rId15" Type="http://schemas.openxmlformats.org/officeDocument/2006/relationships/chart" Target="../charts/chart13.xml"/><Relationship Id="rId23" Type="http://schemas.openxmlformats.org/officeDocument/2006/relationships/chart" Target="../charts/chart21.xml"/><Relationship Id="rId10" Type="http://schemas.microsoft.com/office/2014/relationships/chartEx" Target="../charts/chartEx1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2.xml"/><Relationship Id="rId22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9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171015</xdr:colOff>
      <xdr:row>0</xdr:row>
      <xdr:rowOff>125989</xdr:rowOff>
    </xdr:from>
    <xdr:to>
      <xdr:col>44</xdr:col>
      <xdr:colOff>450272</xdr:colOff>
      <xdr:row>22</xdr:row>
      <xdr:rowOff>103909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424BC204-2AF0-4970-85A3-BA1C0A0F0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411511</xdr:colOff>
      <xdr:row>109</xdr:row>
      <xdr:rowOff>157901</xdr:rowOff>
    </xdr:from>
    <xdr:to>
      <xdr:col>35</xdr:col>
      <xdr:colOff>531770</xdr:colOff>
      <xdr:row>133</xdr:row>
      <xdr:rowOff>9678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35116CB1-5CB2-484B-BDFE-8DA4298C6A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270099</xdr:colOff>
      <xdr:row>49</xdr:row>
      <xdr:rowOff>60612</xdr:rowOff>
    </xdr:from>
    <xdr:to>
      <xdr:col>38</xdr:col>
      <xdr:colOff>753341</xdr:colOff>
      <xdr:row>66</xdr:row>
      <xdr:rowOff>122463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EE6D36-F3E9-4C43-8BB6-41A74F2E7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244090</xdr:colOff>
      <xdr:row>30</xdr:row>
      <xdr:rowOff>14032</xdr:rowOff>
    </xdr:from>
    <xdr:to>
      <xdr:col>38</xdr:col>
      <xdr:colOff>710046</xdr:colOff>
      <xdr:row>48</xdr:row>
      <xdr:rowOff>158627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7AF4890F-8C9E-4983-9DE8-37F1828FB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324713</xdr:colOff>
      <xdr:row>13</xdr:row>
      <xdr:rowOff>77991</xdr:rowOff>
    </xdr:from>
    <xdr:to>
      <xdr:col>38</xdr:col>
      <xdr:colOff>597478</xdr:colOff>
      <xdr:row>29</xdr:row>
      <xdr:rowOff>29687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BB2D4DA7-A932-4E90-A5CA-A435521E9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351743</xdr:colOff>
      <xdr:row>0</xdr:row>
      <xdr:rowOff>134710</xdr:rowOff>
    </xdr:from>
    <xdr:to>
      <xdr:col>38</xdr:col>
      <xdr:colOff>467591</xdr:colOff>
      <xdr:row>13</xdr:row>
      <xdr:rowOff>103909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320CF6BB-7806-45CC-B908-0C174AAEF3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551089</xdr:colOff>
      <xdr:row>74</xdr:row>
      <xdr:rowOff>157162</xdr:rowOff>
    </xdr:from>
    <xdr:to>
      <xdr:col>30</xdr:col>
      <xdr:colOff>555851</xdr:colOff>
      <xdr:row>90</xdr:row>
      <xdr:rowOff>70076</xdr:rowOff>
    </xdr:to>
    <xdr:graphicFrame macro="">
      <xdr:nvGraphicFramePr>
        <xdr:cNvPr id="18" name="Diagramm 17">
          <a:extLst>
            <a:ext uri="{FF2B5EF4-FFF2-40B4-BE49-F238E27FC236}">
              <a16:creationId xmlns:a16="http://schemas.microsoft.com/office/drawing/2014/main" id="{A2E28E0A-3CAF-4D20-8144-BDAE7C37DF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834838</xdr:colOff>
      <xdr:row>109</xdr:row>
      <xdr:rowOff>32369</xdr:rowOff>
    </xdr:from>
    <xdr:to>
      <xdr:col>21</xdr:col>
      <xdr:colOff>599693</xdr:colOff>
      <xdr:row>124</xdr:row>
      <xdr:rowOff>86155</xdr:rowOff>
    </xdr:to>
    <xdr:graphicFrame macro="">
      <xdr:nvGraphicFramePr>
        <xdr:cNvPr id="20" name="Diagramm 19">
          <a:extLst>
            <a:ext uri="{FF2B5EF4-FFF2-40B4-BE49-F238E27FC236}">
              <a16:creationId xmlns:a16="http://schemas.microsoft.com/office/drawing/2014/main" id="{069F9559-23C5-46C5-8720-1913CC050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965744</xdr:colOff>
      <xdr:row>66</xdr:row>
      <xdr:rowOff>43398</xdr:rowOff>
    </xdr:from>
    <xdr:to>
      <xdr:col>24</xdr:col>
      <xdr:colOff>379474</xdr:colOff>
      <xdr:row>80</xdr:row>
      <xdr:rowOff>97185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CB21BE1A-3F38-4A8D-97B6-037381CE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575419</xdr:colOff>
      <xdr:row>178</xdr:row>
      <xdr:rowOff>37815</xdr:rowOff>
    </xdr:from>
    <xdr:to>
      <xdr:col>7</xdr:col>
      <xdr:colOff>380999</xdr:colOff>
      <xdr:row>210</xdr:row>
      <xdr:rowOff>27174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Diagramm 21">
              <a:extLst>
                <a:ext uri="{FF2B5EF4-FFF2-40B4-BE49-F238E27FC236}">
                  <a16:creationId xmlns:a16="http://schemas.microsoft.com/office/drawing/2014/main" id="{7B7E7E04-DDBA-4B41-AEEB-733F8077F7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7899" y="32041815"/>
              <a:ext cx="5672980" cy="58415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AT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11</xdr:col>
      <xdr:colOff>965233</xdr:colOff>
      <xdr:row>60</xdr:row>
      <xdr:rowOff>60614</xdr:rowOff>
    </xdr:from>
    <xdr:to>
      <xdr:col>18</xdr:col>
      <xdr:colOff>926523</xdr:colOff>
      <xdr:row>86</xdr:row>
      <xdr:rowOff>1529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3" name="Diagramm 22">
              <a:extLst>
                <a:ext uri="{FF2B5EF4-FFF2-40B4-BE49-F238E27FC236}">
                  <a16:creationId xmlns:a16="http://schemas.microsoft.com/office/drawing/2014/main" id="{4B59A18B-6F85-48EE-AE70-DE289DD421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58913" y="10484774"/>
              <a:ext cx="6765950" cy="46957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AT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twoCellAnchor>
    <xdr:from>
      <xdr:col>26</xdr:col>
      <xdr:colOff>426077</xdr:colOff>
      <xdr:row>133</xdr:row>
      <xdr:rowOff>27606</xdr:rowOff>
    </xdr:from>
    <xdr:to>
      <xdr:col>35</xdr:col>
      <xdr:colOff>570990</xdr:colOff>
      <xdr:row>158</xdr:row>
      <xdr:rowOff>26486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4341E0D-B341-4C4C-A808-14FDCE974B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483344</xdr:colOff>
      <xdr:row>135</xdr:row>
      <xdr:rowOff>39559</xdr:rowOff>
    </xdr:from>
    <xdr:to>
      <xdr:col>35</xdr:col>
      <xdr:colOff>527566</xdr:colOff>
      <xdr:row>149</xdr:row>
      <xdr:rowOff>40238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B796C9C-FE2D-4807-A1AF-D53B9FA554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370606</xdr:colOff>
      <xdr:row>111</xdr:row>
      <xdr:rowOff>157901</xdr:rowOff>
    </xdr:from>
    <xdr:to>
      <xdr:col>35</xdr:col>
      <xdr:colOff>477422</xdr:colOff>
      <xdr:row>121</xdr:row>
      <xdr:rowOff>83382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AA3903D-68C6-4B7F-83DB-EFFF8057AB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26</xdr:col>
      <xdr:colOff>506645</xdr:colOff>
      <xdr:row>158</xdr:row>
      <xdr:rowOff>108975</xdr:rowOff>
    </xdr:from>
    <xdr:to>
      <xdr:col>35</xdr:col>
      <xdr:colOff>656562</xdr:colOff>
      <xdr:row>183</xdr:row>
      <xdr:rowOff>14263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E370DE72-BAA0-4E37-92E7-5EF3B5BE6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30305</xdr:colOff>
      <xdr:row>177</xdr:row>
      <xdr:rowOff>71411</xdr:rowOff>
    </xdr:from>
    <xdr:to>
      <xdr:col>12</xdr:col>
      <xdr:colOff>672097</xdr:colOff>
      <xdr:row>192</xdr:row>
      <xdr:rowOff>127745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331597D6-D829-4250-A84D-A84509762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672097</xdr:colOff>
      <xdr:row>177</xdr:row>
      <xdr:rowOff>71411</xdr:rowOff>
    </xdr:from>
    <xdr:to>
      <xdr:col>17</xdr:col>
      <xdr:colOff>187188</xdr:colOff>
      <xdr:row>192</xdr:row>
      <xdr:rowOff>127745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3798146F-8A9E-45C4-9642-54F0A00B56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30304</xdr:colOff>
      <xdr:row>192</xdr:row>
      <xdr:rowOff>129986</xdr:rowOff>
    </xdr:from>
    <xdr:to>
      <xdr:col>12</xdr:col>
      <xdr:colOff>672096</xdr:colOff>
      <xdr:row>208</xdr:row>
      <xdr:rowOff>1933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24A912D0-99E1-4694-AC89-B4D803584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672097</xdr:colOff>
      <xdr:row>192</xdr:row>
      <xdr:rowOff>129986</xdr:rowOff>
    </xdr:from>
    <xdr:to>
      <xdr:col>17</xdr:col>
      <xdr:colOff>187188</xdr:colOff>
      <xdr:row>208</xdr:row>
      <xdr:rowOff>1933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35A008D5-BC3E-4E85-B072-AC2531A6D3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349763</xdr:colOff>
      <xdr:row>179</xdr:row>
      <xdr:rowOff>126733</xdr:rowOff>
    </xdr:from>
    <xdr:to>
      <xdr:col>24</xdr:col>
      <xdr:colOff>680358</xdr:colOff>
      <xdr:row>201</xdr:row>
      <xdr:rowOff>120609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8FA452C8-CBE5-43FE-A9FB-32010850EE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39</xdr:col>
      <xdr:colOff>448056</xdr:colOff>
      <xdr:row>30</xdr:row>
      <xdr:rowOff>38480</xdr:rowOff>
    </xdr:from>
    <xdr:to>
      <xdr:col>45</xdr:col>
      <xdr:colOff>445255</xdr:colOff>
      <xdr:row>47</xdr:row>
      <xdr:rowOff>93134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C7123305-65B8-4F05-8F9D-C974FDF512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39</xdr:col>
      <xdr:colOff>519763</xdr:colOff>
      <xdr:row>47</xdr:row>
      <xdr:rowOff>163224</xdr:rowOff>
    </xdr:from>
    <xdr:to>
      <xdr:col>45</xdr:col>
      <xdr:colOff>531668</xdr:colOff>
      <xdr:row>64</xdr:row>
      <xdr:rowOff>9958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52640BD4-39E9-44D3-8332-AB2573D34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519544</xdr:colOff>
      <xdr:row>161</xdr:row>
      <xdr:rowOff>169718</xdr:rowOff>
    </xdr:from>
    <xdr:to>
      <xdr:col>23</xdr:col>
      <xdr:colOff>779316</xdr:colOff>
      <xdr:row>177</xdr:row>
      <xdr:rowOff>3464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C338EFF4-2537-48B4-AF0E-C94F5EAB4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248328</xdr:colOff>
      <xdr:row>137</xdr:row>
      <xdr:rowOff>176212</xdr:rowOff>
    </xdr:from>
    <xdr:to>
      <xdr:col>42</xdr:col>
      <xdr:colOff>659945</xdr:colOff>
      <xdr:row>152</xdr:row>
      <xdr:rowOff>163964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700E348-E8D5-4350-B51A-F485FAC781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855085</xdr:colOff>
      <xdr:row>124</xdr:row>
      <xdr:rowOff>158274</xdr:rowOff>
    </xdr:from>
    <xdr:to>
      <xdr:col>21</xdr:col>
      <xdr:colOff>613868</xdr:colOff>
      <xdr:row>139</xdr:row>
      <xdr:rowOff>146028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4072B2A-379C-45D2-966E-CC116F8D92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340378</xdr:colOff>
      <xdr:row>1</xdr:row>
      <xdr:rowOff>77759</xdr:rowOff>
    </xdr:from>
    <xdr:to>
      <xdr:col>29</xdr:col>
      <xdr:colOff>352985</xdr:colOff>
      <xdr:row>14</xdr:row>
      <xdr:rowOff>140074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421EEEA-D011-471E-B0FB-B85205AF7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357315</xdr:colOff>
      <xdr:row>1</xdr:row>
      <xdr:rowOff>79759</xdr:rowOff>
    </xdr:from>
    <xdr:to>
      <xdr:col>32</xdr:col>
      <xdr:colOff>371122</xdr:colOff>
      <xdr:row>14</xdr:row>
      <xdr:rowOff>133586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BF46006D-5EF4-4A37-A868-2FDABA63B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339471</xdr:colOff>
      <xdr:row>14</xdr:row>
      <xdr:rowOff>133268</xdr:rowOff>
    </xdr:from>
    <xdr:to>
      <xdr:col>29</xdr:col>
      <xdr:colOff>354165</xdr:colOff>
      <xdr:row>28</xdr:row>
      <xdr:rowOff>22412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36F89D7-B5E2-415D-ADC6-1C0B7F8D4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356091</xdr:colOff>
      <xdr:row>14</xdr:row>
      <xdr:rowOff>135327</xdr:rowOff>
    </xdr:from>
    <xdr:to>
      <xdr:col>32</xdr:col>
      <xdr:colOff>371711</xdr:colOff>
      <xdr:row>28</xdr:row>
      <xdr:rowOff>18285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EB80D4B-76D4-49C4-944B-7C8C94C031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394607</xdr:colOff>
      <xdr:row>29</xdr:row>
      <xdr:rowOff>95368</xdr:rowOff>
    </xdr:from>
    <xdr:to>
      <xdr:col>34</xdr:col>
      <xdr:colOff>593912</xdr:colOff>
      <xdr:row>65</xdr:row>
      <xdr:rowOff>179293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D00D4A08-2EE0-4937-B719-3CF597ACD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407428</xdr:colOff>
      <xdr:row>79</xdr:row>
      <xdr:rowOff>35300</xdr:rowOff>
    </xdr:from>
    <xdr:to>
      <xdr:col>27</xdr:col>
      <xdr:colOff>181839</xdr:colOff>
      <xdr:row>111</xdr:row>
      <xdr:rowOff>25977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F90FA7C8-3116-4AA0-9D56-530DDC2F84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286414</xdr:colOff>
      <xdr:row>78</xdr:row>
      <xdr:rowOff>179904</xdr:rowOff>
    </xdr:from>
    <xdr:to>
      <xdr:col>13</xdr:col>
      <xdr:colOff>337703</xdr:colOff>
      <xdr:row>110</xdr:row>
      <xdr:rowOff>173181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96512339-B015-4F94-86F9-E14604EB0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238479</xdr:colOff>
      <xdr:row>79</xdr:row>
      <xdr:rowOff>56130</xdr:rowOff>
    </xdr:from>
    <xdr:to>
      <xdr:col>37</xdr:col>
      <xdr:colOff>761999</xdr:colOff>
      <xdr:row>111</xdr:row>
      <xdr:rowOff>17318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5DB06025-0C4B-4CE0-8A35-74D765B7CC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568097</xdr:colOff>
      <xdr:row>1</xdr:row>
      <xdr:rowOff>129267</xdr:rowOff>
    </xdr:from>
    <xdr:to>
      <xdr:col>21</xdr:col>
      <xdr:colOff>625928</xdr:colOff>
      <xdr:row>11</xdr:row>
      <xdr:rowOff>102051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4EFEF84-0EAD-4678-8B9E-A90E1A1B5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540883</xdr:colOff>
      <xdr:row>12</xdr:row>
      <xdr:rowOff>162604</xdr:rowOff>
    </xdr:from>
    <xdr:to>
      <xdr:col>21</xdr:col>
      <xdr:colOff>707571</xdr:colOff>
      <xdr:row>21</xdr:row>
      <xdr:rowOff>81642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56DC115-A418-4B49-9EAF-B63FDB931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534080</xdr:colOff>
      <xdr:row>23</xdr:row>
      <xdr:rowOff>81641</xdr:rowOff>
    </xdr:from>
    <xdr:to>
      <xdr:col>21</xdr:col>
      <xdr:colOff>714376</xdr:colOff>
      <xdr:row>32</xdr:row>
      <xdr:rowOff>68036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21B57F8-6183-4FFB-BAD3-E9622C9E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537481</xdr:colOff>
      <xdr:row>34</xdr:row>
      <xdr:rowOff>19729</xdr:rowOff>
    </xdr:from>
    <xdr:to>
      <xdr:col>22</xdr:col>
      <xdr:colOff>68035</xdr:colOff>
      <xdr:row>43</xdr:row>
      <xdr:rowOff>102052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3163086E-5CCF-49B1-BF26-7574CA49E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740660</xdr:colOff>
      <xdr:row>89</xdr:row>
      <xdr:rowOff>180542</xdr:rowOff>
    </xdr:from>
    <xdr:to>
      <xdr:col>20</xdr:col>
      <xdr:colOff>424295</xdr:colOff>
      <xdr:row>122</xdr:row>
      <xdr:rowOff>77316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19E18E3-0784-4195-9E11-A247D310E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759886</xdr:colOff>
      <xdr:row>90</xdr:row>
      <xdr:rowOff>1848</xdr:rowOff>
    </xdr:from>
    <xdr:to>
      <xdr:col>8</xdr:col>
      <xdr:colOff>283893</xdr:colOff>
      <xdr:row>115</xdr:row>
      <xdr:rowOff>176273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8A3784F-287E-4E40-B853-BFC297D19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157966</xdr:colOff>
      <xdr:row>45</xdr:row>
      <xdr:rowOff>31666</xdr:rowOff>
    </xdr:from>
    <xdr:to>
      <xdr:col>26</xdr:col>
      <xdr:colOff>155802</xdr:colOff>
      <xdr:row>63</xdr:row>
      <xdr:rowOff>25174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8B2A3CD-783D-4F97-8897-DF0F7943E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194178</xdr:colOff>
      <xdr:row>28</xdr:row>
      <xdr:rowOff>4544</xdr:rowOff>
    </xdr:from>
    <xdr:to>
      <xdr:col>28</xdr:col>
      <xdr:colOff>625185</xdr:colOff>
      <xdr:row>50</xdr:row>
      <xdr:rowOff>131619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14802B-45A7-4E50-8C71-C7B8093CC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695541</xdr:colOff>
      <xdr:row>29</xdr:row>
      <xdr:rowOff>1515</xdr:rowOff>
    </xdr:from>
    <xdr:to>
      <xdr:col>27</xdr:col>
      <xdr:colOff>695541</xdr:colOff>
      <xdr:row>51</xdr:row>
      <xdr:rowOff>142876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54AF12-3063-4BCF-A58E-516223A7B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321468</xdr:colOff>
      <xdr:row>31</xdr:row>
      <xdr:rowOff>47840</xdr:rowOff>
    </xdr:from>
    <xdr:to>
      <xdr:col>27</xdr:col>
      <xdr:colOff>321468</xdr:colOff>
      <xdr:row>51</xdr:row>
      <xdr:rowOff>141574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06CAE91-D71E-4EEF-9F6B-2AB86A170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327529</xdr:colOff>
      <xdr:row>29</xdr:row>
      <xdr:rowOff>164305</xdr:rowOff>
    </xdr:from>
    <xdr:to>
      <xdr:col>27</xdr:col>
      <xdr:colOff>327529</xdr:colOff>
      <xdr:row>50</xdr:row>
      <xdr:rowOff>138114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C7E3ABD-EDC4-4EFA-ABEC-D32906FF49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544007</xdr:colOff>
      <xdr:row>33</xdr:row>
      <xdr:rowOff>51738</xdr:rowOff>
    </xdr:from>
    <xdr:to>
      <xdr:col>27</xdr:col>
      <xdr:colOff>544007</xdr:colOff>
      <xdr:row>51</xdr:row>
      <xdr:rowOff>130320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060D14-5F4F-46CC-BD4A-A4F9F19EE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397807</xdr:colOff>
      <xdr:row>107</xdr:row>
      <xdr:rowOff>106733</xdr:rowOff>
    </xdr:from>
    <xdr:to>
      <xdr:col>18</xdr:col>
      <xdr:colOff>123264</xdr:colOff>
      <xdr:row>139</xdr:row>
      <xdr:rowOff>168089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B6757FDA-B8C1-443D-9B7B-52BD13ACE5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34927" y="19674893"/>
              <a:ext cx="7650257" cy="59135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AT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harina Haider" id="{740FC5DC-FB35-44A3-B265-0A93603DB5D1}" userId="551e76080ca6bd8b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0-11-21T09:55:47.49" personId="{740FC5DC-FB35-44A3-B265-0A93603DB5D1}" id="{D2A2949F-94E0-4114-A112-F0BBE16D9166}">
    <text>Gezähe, Geräte, Werkzeuge, Maschinen, Apparate, abspringende Splitter</text>
  </threadedComment>
  <threadedComment ref="A4" dT="2020-11-21T09:56:08.34" personId="{740FC5DC-FB35-44A3-B265-0A93603DB5D1}" id="{91D4A72F-A217-41BB-A27E-E39D160857B1}">
    <text>chemische Stoffe und Produkte</text>
  </threadedComment>
  <threadedComment ref="A5" dT="2020-11-21T09:56:33.15" personId="{740FC5DC-FB35-44A3-B265-0A93603DB5D1}" id="{B6A67F4A-E4B9-4893-915F-CB660D3981CE}">
    <text>Verbruch, Wassereinbruch, abgleitendes Gestein</text>
  </threadedComment>
  <threadedComment ref="A7" dT="2020-11-21T09:57:18.64" personId="{740FC5DC-FB35-44A3-B265-0A93603DB5D1}" id="{F710408F-0BF4-48FD-AF1D-9A2ACC5C7314}">
    <text>Fahrung</text>
  </threadedComment>
  <threadedComment ref="A15" dT="2020-11-21T09:55:47.49" personId="{740FC5DC-FB35-44A3-B265-0A93603DB5D1}" id="{21B1B2F6-C172-46B8-B64E-D8A116A607D5}">
    <text>Gezähe, Geräte, Werkzeuge, Maschinen, Apparate, abspringende Splitter</text>
  </threadedComment>
  <threadedComment ref="A16" dT="2020-11-21T09:56:08.34" personId="{740FC5DC-FB35-44A3-B265-0A93603DB5D1}" id="{D780CC70-F309-469B-8D33-B63D794E1C10}">
    <text>chemische Stoffe und Produkte</text>
  </threadedComment>
  <threadedComment ref="A17" dT="2020-11-21T09:56:33.15" personId="{740FC5DC-FB35-44A3-B265-0A93603DB5D1}" id="{9C72AC0B-C9B2-48CD-A56E-01D704944FCB}">
    <text>Verbruch, Wassereinbruch, abgleitendes Gestein</text>
  </threadedComment>
  <threadedComment ref="A19" dT="2020-11-21T09:57:18.64" personId="{740FC5DC-FB35-44A3-B265-0A93603DB5D1}" id="{FE9DF2E6-89C3-4713-86FF-EB9E72A75BA3}">
    <text>Fahrung</text>
  </threadedComment>
  <threadedComment ref="S37" dT="2020-11-21T09:59:57.92" personId="{740FC5DC-FB35-44A3-B265-0A93603DB5D1}" id="{E682A3AA-F5B9-4ACF-9E37-793BAE9B3428}">
    <text>Unfälle je 1 Mio. verf. Stunden im Jahr</text>
  </threadedComment>
  <threadedComment ref="S48" dT="2020-11-21T10:00:21.92" personId="{740FC5DC-FB35-44A3-B265-0A93603DB5D1}" id="{16DBA8B0-69B7-4687-8C5E-5041EE051ABE}">
    <text>Entgangene Stunden je 1 Mio. verf. Stunden im Jahr</text>
  </threadedComment>
  <threadedComment ref="D59" dT="2020-11-21T10:17:37.65" personId="{740FC5DC-FB35-44A3-B265-0A93603DB5D1}" id="{1B6733C5-EAA5-4880-9C1B-E822CB896BF1}">
    <text>* bis 1959 je 100000 verf. Schichten
ab 1960 je 1 Mio. verf. Arbeitsstunden</text>
  </threadedComment>
  <threadedComment ref="B128" dT="2021-07-30T09:21:11.88" personId="{740FC5DC-FB35-44A3-B265-0A93603DB5D1}" id="{DA792EDC-849A-40F2-9912-C582D3FCAAC0}">
    <text>13,039 Mio h</text>
  </threadedComment>
  <threadedComment ref="B129" dT="2021-07-30T09:20:23.08" personId="{740FC5DC-FB35-44A3-B265-0A93603DB5D1}" id="{BE144024-35D1-4BE1-BDC3-B5B2FA493238}">
    <text>11,590 Mio h</text>
  </threadedComment>
  <threadedComment ref="B133" dT="2021-07-30T09:19:33.07" personId="{740FC5DC-FB35-44A3-B265-0A93603DB5D1}" id="{6318DBB2-DD1F-4838-A93C-C346E06E4E64}">
    <text>7,339 Mio h</text>
  </threadedComment>
  <threadedComment ref="B134" dT="2021-07-30T09:04:18.67" personId="{740FC5DC-FB35-44A3-B265-0A93603DB5D1}" id="{0BA85AD6-E6CC-43B2-AF86-B8C5B3AEC660}">
    <text>9,849 Mio h</text>
  </threadedComment>
  <threadedComment ref="B135" dT="2021-07-30T09:02:17.52" personId="{740FC5DC-FB35-44A3-B265-0A93603DB5D1}" id="{4589CC9E-B633-40EA-B177-2A2653DAEA10}">
    <text>7,166 Mio h</text>
  </threadedComment>
  <threadedComment ref="B136" dT="2021-07-30T09:02:59.25" personId="{740FC5DC-FB35-44A3-B265-0A93603DB5D1}" id="{F5281018-CA3A-46CC-BB02-1F66C70DCEF7}">
    <text>12,394 Mio h</text>
  </threadedComment>
  <threadedComment ref="B137" dT="2021-07-30T09:05:27.22" personId="{740FC5DC-FB35-44A3-B265-0A93603DB5D1}" id="{BD3E1FB0-EA0D-4CD0-AAE8-B76B7A925AF2}">
    <text>13,760 Mio h</text>
  </threadedComment>
  <threadedComment ref="B138" dT="2021-07-30T09:06:50.35" personId="{740FC5DC-FB35-44A3-B265-0A93603DB5D1}" id="{817F8E52-FC61-4C41-B640-F32856654F36}">
    <text>12,069 Mio h</text>
  </threadedComment>
  <threadedComment ref="B139" dT="2021-07-30T09:08:42.64" personId="{740FC5DC-FB35-44A3-B265-0A93603DB5D1}" id="{6A67D26B-B15B-40E1-9487-5BEA3A906830}">
    <text>10,458 Mio h</text>
  </threadedComment>
  <threadedComment ref="B140" dT="2021-07-30T09:00:00.24" personId="{740FC5DC-FB35-44A3-B265-0A93603DB5D1}" id="{9C7B8816-0745-4315-84CA-3D172AC9A578}">
    <text>10,458 Mio h</text>
  </threadedComment>
  <threadedComment ref="B141" dT="2021-07-30T08:57:10.14" personId="{740FC5DC-FB35-44A3-B265-0A93603DB5D1}" id="{9483B88F-CAC4-4F0D-82F9-C3B5A553D296}">
    <text>Unfallstatistik: 9,7
in Belegschaftstabelle von MHB 9,55 Mio h</text>
  </threadedComment>
  <threadedComment ref="D161" dT="2020-11-21T10:17:37.65" personId="{740FC5DC-FB35-44A3-B265-0A93603DB5D1}" id="{FE66277C-EC61-4A2A-8A64-03C625BD50E8}">
    <text>* bis 1959 je 100000 verf. Schichten
ab 1960 je 1 Mio. verf. Arbeitsstunden</text>
  </threadedComment>
  <threadedComment ref="A174" dT="2020-11-21T10:39:52.57" personId="{740FC5DC-FB35-44A3-B265-0A93603DB5D1}" id="{8E36C182-51E8-4403-BBF5-0F336EF99EBF}">
    <text>Vergiftungen, Ersticken, mehrere Körperteile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37233893-7DDA-4254-BFF8-139B47A4990E}">
    <text>Gezähe, Geräte, Werkzeuge, Maschinen, Apparate, abspringende Splitter</text>
  </threadedComment>
  <threadedComment ref="J3" dT="2020-11-21T09:55:47.49" personId="{740FC5DC-FB35-44A3-B265-0A93603DB5D1}" id="{197D5A94-C5F0-4B15-8209-18CC068D59FA}">
    <text>Gezähe, Geräte, Werkzeuge, Maschinen, Apparate, abspringende Splitter</text>
  </threadedComment>
  <threadedComment ref="A4" dT="2020-11-21T10:31:35.81" personId="{740FC5DC-FB35-44A3-B265-0A93603DB5D1}" id="{DAD61828-70B9-4905-B348-EB2947E9E391}">
    <text>Chemikalien, biolog. Stoffe, Stoff, Zubereitungen, Fertigwaren</text>
  </threadedComment>
  <threadedComment ref="J4" dT="2020-11-21T09:56:08.34" personId="{740FC5DC-FB35-44A3-B265-0A93603DB5D1}" id="{D2B1F634-4CF0-4A32-836E-FD9FB8D032AB}">
    <text>chemische Stoffe und Produkte</text>
  </threadedComment>
  <threadedComment ref="J5" dT="2020-11-21T09:56:33.15" personId="{740FC5DC-FB35-44A3-B265-0A93603DB5D1}" id="{DE6CE0EF-C47A-4174-9749-DE45422A9FB9}">
    <text>Verbruch, Wassereinbruch, abgleitendes Gestein</text>
  </threadedComment>
  <threadedComment ref="A7" dT="2020-11-21T10:31:58.48" personId="{740FC5DC-FB35-44A3-B265-0A93603DB5D1}" id="{E442FB34-867C-4059-8504-9CA24B887E11}">
    <text>Fahrung, Absteigen von Maschinen</text>
  </threadedComment>
  <threadedComment ref="J7" dT="2020-11-21T09:57:18.64" personId="{740FC5DC-FB35-44A3-B265-0A93603DB5D1}" id="{DB155A57-0FA9-4E7E-9552-E0970083E95B}">
    <text>Fahrung</text>
  </threadedComment>
  <threadedComment ref="A12" dT="2020-11-21T10:31:02.74" personId="{740FC5DC-FB35-44A3-B265-0A93603DB5D1}" id="{5DC85AF4-BA70-400B-BD08-EAD5D0A02807}">
    <text>Gezähe, Geräte, Werkzeuge, Maschinen, Apparate, abspringende Splitter</text>
  </threadedComment>
  <threadedComment ref="A13" dT="2020-11-21T10:31:35.81" personId="{740FC5DC-FB35-44A3-B265-0A93603DB5D1}" id="{5B9F9E6A-0B81-428D-93E6-124D25FA31A2}">
    <text>Chemikalien, biolog. Stoffe, Stoff, Zubereitungen, Fertigwaren</text>
  </threadedComment>
  <threadedComment ref="M14" dT="2020-11-21T09:59:57.92" personId="{740FC5DC-FB35-44A3-B265-0A93603DB5D1}" id="{3DE4F7B3-185B-4899-A286-2C30559C6559}">
    <text>Unfälle je 1 Mio. verf. Stunden im Jahr</text>
  </threadedComment>
  <threadedComment ref="O14" dT="2020-11-21T10:00:21.92" personId="{740FC5DC-FB35-44A3-B265-0A93603DB5D1}" id="{48F5ACE1-A2FB-452B-AE50-3606A0A76FC0}">
    <text>Entgangene Stunden je 1 Mio. verf. Stunden im Jahr</text>
  </threadedComment>
  <threadedComment ref="A16" dT="2020-11-21T10:31:58.48" personId="{740FC5DC-FB35-44A3-B265-0A93603DB5D1}" id="{1654A694-D625-4800-9632-59F480178D4C}">
    <text>Fahrung, Absteigen von Maschinen</text>
  </threadedComment>
  <threadedComment ref="A21" dT="2020-11-21T10:31:02.74" personId="{740FC5DC-FB35-44A3-B265-0A93603DB5D1}" id="{1418FF89-E0EE-4D41-829B-8C3B52219A6A}">
    <text>Gezähe, Geräte, Werkzeuge, Maschinen, Apparate, abspringende Splitter</text>
  </threadedComment>
  <threadedComment ref="A22" dT="2020-11-21T10:31:35.81" personId="{740FC5DC-FB35-44A3-B265-0A93603DB5D1}" id="{02D45800-3C9F-4136-90EA-B92ED4B0AECA}">
    <text>Chemikalien, biolog. Stoffe, Stoff, Zubereitungen, Fertigwaren</text>
  </threadedComment>
  <threadedComment ref="L24" dT="2020-11-21T10:17:37.65" personId="{740FC5DC-FB35-44A3-B265-0A93603DB5D1}" id="{8EE25DB2-5B48-4C02-B5AA-10851F0FDFC9}">
    <text>* je 1 Mio. verf. Arbeitsstunden</text>
  </threadedComment>
  <threadedComment ref="A25" dT="2020-11-21T10:31:58.48" personId="{740FC5DC-FB35-44A3-B265-0A93603DB5D1}" id="{C8F6C81C-1892-4C12-B808-1D528370B14E}">
    <text>Fahrung, Absteigen von Maschinen</text>
  </threadedComment>
  <threadedComment ref="A30" dT="2020-11-21T10:31:02.74" personId="{740FC5DC-FB35-44A3-B265-0A93603DB5D1}" id="{B25D2EF7-0C7D-4DFB-8304-3B6F7F37D0DB}">
    <text>Gezähe, Geräte, Werkzeuge, Maschinen, Apparate, abspringende Splitter</text>
  </threadedComment>
  <threadedComment ref="A31" dT="2020-11-21T10:31:35.81" personId="{740FC5DC-FB35-44A3-B265-0A93603DB5D1}" id="{EE6CAEC4-93D1-4CD6-A4E0-3940030758AF}">
    <text>Chemikalien, biolog. Stoffe, Stoff, Zubereitungen, Fertigwaren</text>
  </threadedComment>
  <threadedComment ref="A34" dT="2020-11-21T10:31:58.48" personId="{740FC5DC-FB35-44A3-B265-0A93603DB5D1}" id="{BFA8225E-2208-451C-A2C0-179991676EBC}">
    <text>Fahrung, Absteigen von Maschinen</text>
  </threadedComment>
  <threadedComment ref="A50" dT="2020-11-21T10:39:52.57" personId="{740FC5DC-FB35-44A3-B265-0A93603DB5D1}" id="{E011A7DF-ACC9-4AAD-A51E-5B8754EAF971}">
    <text>Vergiftungen, Ersticken, mehrere Körperteile</text>
  </threadedComment>
  <threadedComment ref="A60" dT="2020-11-21T10:39:52.57" personId="{740FC5DC-FB35-44A3-B265-0A93603DB5D1}" id="{5028A8AF-B092-46FE-BA9A-1B0CE68F6308}">
    <text>Vergiftungen, Ersticken, mehrere Körperteile</text>
  </threadedComment>
  <threadedComment ref="A70" dT="2020-11-21T10:39:52.57" personId="{740FC5DC-FB35-44A3-B265-0A93603DB5D1}" id="{9BD9E7B0-64A6-452C-94D3-89A73AB2A78A}">
    <text>Vergiftungen, Ersticken, mehrere Körperteile</text>
  </threadedComment>
  <threadedComment ref="A80" dT="2020-11-21T10:39:52.57" personId="{740FC5DC-FB35-44A3-B265-0A93603DB5D1}" id="{1188F7C0-28F0-43D4-9773-87AF1975F9BB}">
    <text>Vergiftungen, Ersticken, mehrere Körperteile</text>
  </threadedComment>
  <threadedComment ref="A94" dT="2020-11-21T10:39:52.57" personId="{740FC5DC-FB35-44A3-B265-0A93603DB5D1}" id="{C8EE88B4-A77C-4E77-94B1-9979550350B9}">
    <text>Vergiftungen, Ersticken, mehrere Körperteile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E382D07A-92A5-48C8-8673-E789ACEDA426}">
    <text>Gezähe, Geräte, Werkzeuge, Maschinen, Apparate, abspringende Splitter</text>
  </threadedComment>
  <threadedComment ref="J3" dT="2020-11-21T09:55:47.49" personId="{740FC5DC-FB35-44A3-B265-0A93603DB5D1}" id="{C0E5EBC8-9F72-40D2-832A-59345935FA24}">
    <text>Gezähe, Geräte, Werkzeuge, Maschinen, Apparate, abspringende Splitter</text>
  </threadedComment>
  <threadedComment ref="A4" dT="2020-11-21T10:31:35.81" personId="{740FC5DC-FB35-44A3-B265-0A93603DB5D1}" id="{10F3FB2F-B15A-4713-8866-79F4526BBE6D}">
    <text>Chemikalien, biolog. Stoffe, Stoff, Zubereitungen, Fertigwaren</text>
  </threadedComment>
  <threadedComment ref="J4" dT="2020-11-21T09:56:08.34" personId="{740FC5DC-FB35-44A3-B265-0A93603DB5D1}" id="{A6A3EA1E-FDB2-4C01-9C51-A6E19F5FA4AF}">
    <text>chemische Stoffe und Produkte</text>
  </threadedComment>
  <threadedComment ref="J5" dT="2020-11-21T09:56:33.15" personId="{740FC5DC-FB35-44A3-B265-0A93603DB5D1}" id="{C150EE5F-B39C-4A0B-8A42-83498FF50E04}">
    <text>Verbruch, Wassereinbruch, abgleitendes Gestein</text>
  </threadedComment>
  <threadedComment ref="A7" dT="2020-11-21T10:31:58.48" personId="{740FC5DC-FB35-44A3-B265-0A93603DB5D1}" id="{A7AB1A6F-3B07-4E75-857F-A3D73A3207A1}">
    <text>Fahrung, Absteigen von Maschinen</text>
  </threadedComment>
  <threadedComment ref="J7" dT="2020-11-21T09:57:18.64" personId="{740FC5DC-FB35-44A3-B265-0A93603DB5D1}" id="{2B74AF47-9528-4F04-A46D-B7AA5798836A}">
    <text>Fahrung</text>
  </threadedComment>
  <threadedComment ref="A12" dT="2020-11-21T10:31:02.74" personId="{740FC5DC-FB35-44A3-B265-0A93603DB5D1}" id="{1B822DEB-E31D-472D-B924-9254A7939501}">
    <text>Gezähe, Geräte, Werkzeuge, Maschinen, Apparate, abspringende Splitter</text>
  </threadedComment>
  <threadedComment ref="A13" dT="2020-11-21T10:31:35.81" personId="{740FC5DC-FB35-44A3-B265-0A93603DB5D1}" id="{B2544DF4-C699-4C51-A44B-665C356930F5}">
    <text>Chemikalien, biolog. Stoffe, Stoff, Zubereitungen, Fertigwaren</text>
  </threadedComment>
  <threadedComment ref="N14" dT="2020-11-21T09:59:57.92" personId="{740FC5DC-FB35-44A3-B265-0A93603DB5D1}" id="{6D7D314E-ED5E-4CC5-9B1E-55B446D92D7F}">
    <text>Unfälle je 1 Mio. verf. Stunden im Jahr</text>
  </threadedComment>
  <threadedComment ref="P14" dT="2020-11-21T10:00:21.92" personId="{740FC5DC-FB35-44A3-B265-0A93603DB5D1}" id="{10322890-C382-4C40-8B9F-3E368AFD82FC}">
    <text>Entgangene Stunden je 1 Mio. verf. Stunden im Jahr</text>
  </threadedComment>
  <threadedComment ref="A16" dT="2020-11-21T10:31:58.48" personId="{740FC5DC-FB35-44A3-B265-0A93603DB5D1}" id="{4CCCA9D7-2D80-47D5-B8F1-D59FA5AC83B7}">
    <text>Fahrung, Absteigen von Maschinen</text>
  </threadedComment>
  <threadedComment ref="A21" dT="2020-11-21T10:31:02.74" personId="{740FC5DC-FB35-44A3-B265-0A93603DB5D1}" id="{6269467A-40C7-433D-8C2D-432C5E8EE05E}">
    <text>Gezähe, Geräte, Werkzeuge, Maschinen, Apparate, abspringende Splitter</text>
  </threadedComment>
  <threadedComment ref="A22" dT="2020-11-21T10:31:35.81" personId="{740FC5DC-FB35-44A3-B265-0A93603DB5D1}" id="{5AA932D6-9E60-4F7C-891E-D197BA84D581}">
    <text>Chemikalien, biolog. Stoffe, Stoff, Zubereitungen, Fertigwaren</text>
  </threadedComment>
  <threadedComment ref="L24" dT="2020-11-21T10:17:37.65" personId="{740FC5DC-FB35-44A3-B265-0A93603DB5D1}" id="{3B0FCC05-6587-4932-978E-35773ED45BBA}">
    <text>* je 1 Mio. verf. Arbeitsstunden</text>
  </threadedComment>
  <threadedComment ref="A25" dT="2020-11-21T10:31:58.48" personId="{740FC5DC-FB35-44A3-B265-0A93603DB5D1}" id="{5D1C7CF7-F37C-4552-BC36-AF0AEE792B23}">
    <text>Fahrung, Absteigen von Maschinen</text>
  </threadedComment>
  <threadedComment ref="A30" dT="2020-11-21T10:31:02.74" personId="{740FC5DC-FB35-44A3-B265-0A93603DB5D1}" id="{4CC073C0-EB90-4D67-AB74-3EB0435AB270}">
    <text>Gezähe, Geräte, Werkzeuge, Maschinen, Apparate, abspringende Splitter</text>
  </threadedComment>
  <threadedComment ref="A31" dT="2020-11-21T10:31:35.81" personId="{740FC5DC-FB35-44A3-B265-0A93603DB5D1}" id="{EC8CC612-7D08-4D92-9EB7-9C262B6A898F}">
    <text>Chemikalien, biolog. Stoffe, Stoff, Zubereitungen, Fertigwaren</text>
  </threadedComment>
  <threadedComment ref="A34" dT="2020-11-21T10:31:58.48" personId="{740FC5DC-FB35-44A3-B265-0A93603DB5D1}" id="{30E118DB-4807-4CB1-9B6C-60FC6B262C6B}">
    <text>Fahrung, Absteigen von Maschinen</text>
  </threadedComment>
  <threadedComment ref="A50" dT="2020-11-21T10:39:52.57" personId="{740FC5DC-FB35-44A3-B265-0A93603DB5D1}" id="{9D51B794-E66C-4AD3-8DD8-29D2EDD04B4C}">
    <text>Vergiftungen, Ersticken, mehrere Körperteile</text>
  </threadedComment>
  <threadedComment ref="A60" dT="2020-11-21T10:39:52.57" personId="{740FC5DC-FB35-44A3-B265-0A93603DB5D1}" id="{220F2446-C272-4801-A15E-9D14ACF1AD39}">
    <text>Vergiftungen, Ersticken, mehrere Körperteile</text>
  </threadedComment>
  <threadedComment ref="A70" dT="2020-11-21T10:39:52.57" personId="{740FC5DC-FB35-44A3-B265-0A93603DB5D1}" id="{7974D132-F4B1-41EA-AA09-7FBBFB3592E9}">
    <text>Vergiftungen, Ersticken, mehrere Körperteile</text>
  </threadedComment>
  <threadedComment ref="A80" dT="2020-11-21T10:39:52.57" personId="{740FC5DC-FB35-44A3-B265-0A93603DB5D1}" id="{8E61C4F3-763B-4135-8ACA-2344E02C7E06}">
    <text>Vergiftungen, Ersticken, mehrere Körperteile</text>
  </threadedComment>
  <threadedComment ref="A94" dT="2020-11-21T10:39:52.57" personId="{740FC5DC-FB35-44A3-B265-0A93603DB5D1}" id="{0785A028-F655-43D3-8C25-7620FF548CFD}">
    <text>Vergiftungen, Ersticken, mehrere Körperteile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9B651543-CE69-4EA1-8C50-72FA6D476634}">
    <text>Gezähe, Geräte, Werkzeuge, Maschinen, Apparate, abspringende Splitter</text>
  </threadedComment>
  <threadedComment ref="J3" dT="2020-11-21T09:55:47.49" personId="{740FC5DC-FB35-44A3-B265-0A93603DB5D1}" id="{1A70E114-ABDA-4C8F-BA78-EDB1EBF7F3A9}">
    <text>Gezähe, Geräte, Werkzeuge, Maschinen, Apparate, abspringende Splitter</text>
  </threadedComment>
  <threadedComment ref="A4" dT="2020-11-21T10:31:35.81" personId="{740FC5DC-FB35-44A3-B265-0A93603DB5D1}" id="{2A26F63E-F07B-48E4-8E88-FEBB4C8BA021}">
    <text>Chemikalien, biolog. Stoffe, Stoff, Zubereitungen, Fertigwaren</text>
  </threadedComment>
  <threadedComment ref="J4" dT="2020-11-21T09:56:08.34" personId="{740FC5DC-FB35-44A3-B265-0A93603DB5D1}" id="{393E6641-7321-4272-ABE2-1109EA3A4848}">
    <text>chemische Stoffe und Produkte</text>
  </threadedComment>
  <threadedComment ref="J5" dT="2020-11-21T09:56:33.15" personId="{740FC5DC-FB35-44A3-B265-0A93603DB5D1}" id="{EF75CD73-051D-4C1F-A8E6-1C632027EF8A}">
    <text>Verbruch, Wassereinbruch, abgleitendes Gestein</text>
  </threadedComment>
  <threadedComment ref="A7" dT="2020-11-21T10:31:58.48" personId="{740FC5DC-FB35-44A3-B265-0A93603DB5D1}" id="{8588AFC6-3DF4-4C0F-B0B5-989EB63353AE}">
    <text>Fahrung, Absteigen von Maschinen</text>
  </threadedComment>
  <threadedComment ref="J7" dT="2020-11-21T09:57:18.64" personId="{740FC5DC-FB35-44A3-B265-0A93603DB5D1}" id="{ED72CA41-14F8-4327-AC55-8AC09BE925ED}">
    <text>Fahrung</text>
  </threadedComment>
  <threadedComment ref="A12" dT="2020-11-21T10:31:02.74" personId="{740FC5DC-FB35-44A3-B265-0A93603DB5D1}" id="{BB78FD71-C406-4865-82E7-71B434135E2A}">
    <text>Gezähe, Geräte, Werkzeuge, Maschinen, Apparate, abspringende Splitter</text>
  </threadedComment>
  <threadedComment ref="A13" dT="2020-11-21T10:31:35.81" personId="{740FC5DC-FB35-44A3-B265-0A93603DB5D1}" id="{43E73C70-04F4-4205-903C-C675ECFB4E45}">
    <text>Chemikalien, biolog. Stoffe, Stoff, Zubereitungen, Fertigwaren</text>
  </threadedComment>
  <threadedComment ref="M14" dT="2020-11-21T09:59:57.92" personId="{740FC5DC-FB35-44A3-B265-0A93603DB5D1}" id="{574FCA11-417F-441B-945C-B4041609A536}">
    <text>Unfälle je 1 Mio. verf. Stunden im Jahr</text>
  </threadedComment>
  <threadedComment ref="O14" dT="2020-11-21T10:00:21.92" personId="{740FC5DC-FB35-44A3-B265-0A93603DB5D1}" id="{FAD099B1-E119-4A37-B33C-9563FC3F7FA2}">
    <text>Entgangene Stunden je 1 Mio. verf. Stunden im Jahr</text>
  </threadedComment>
  <threadedComment ref="A16" dT="2020-11-21T10:31:58.48" personId="{740FC5DC-FB35-44A3-B265-0A93603DB5D1}" id="{0BB5A1CD-30DA-4B39-9076-88434828154D}">
    <text>Fahrung, Absteigen von Maschinen</text>
  </threadedComment>
  <threadedComment ref="E19" dT="2020-11-21T14:47:06.01" personId="{740FC5DC-FB35-44A3-B265-0A93603DB5D1}" id="{37A457E3-D2DD-4EF7-8EC7-49AF67AC6AC6}">
    <text>ich gehe davon aus, dass sich das MHB in der Zeile vertan hat</text>
  </threadedComment>
  <threadedComment ref="K19" dT="2020-11-21T14:39:22.23" personId="{740FC5DC-FB35-44A3-B265-0A93603DB5D1}" id="{117295F2-1A6A-49B7-93A0-F8DCCDF5C977}">
    <text>im MHB2017 steht hier 568</text>
  </threadedComment>
  <threadedComment ref="A21" dT="2020-11-21T10:31:02.74" personId="{740FC5DC-FB35-44A3-B265-0A93603DB5D1}" id="{83670B7C-D6ED-4C23-8519-56EE434F00D8}">
    <text>Gezähe, Geräte, Werkzeuge, Maschinen, Apparate, abspringende Splitter</text>
  </threadedComment>
  <threadedComment ref="A22" dT="2020-11-21T10:31:35.81" personId="{740FC5DC-FB35-44A3-B265-0A93603DB5D1}" id="{F071D263-13DB-40FA-BCF1-87B3F30D4A84}">
    <text>Chemikalien, biolog. Stoffe, Stoff, Zubereitungen, Fertigwaren</text>
  </threadedComment>
  <threadedComment ref="L24" dT="2020-11-21T10:17:37.65" personId="{740FC5DC-FB35-44A3-B265-0A93603DB5D1}" id="{F167C0DD-4108-46C5-892B-D70AD4D5060A}">
    <text>* je 1 Mio. verf. Arbeitsstunden</text>
  </threadedComment>
  <threadedComment ref="A25" dT="2020-11-21T10:31:58.48" personId="{740FC5DC-FB35-44A3-B265-0A93603DB5D1}" id="{8F1EEA0F-F3C1-41A6-9C3E-B1791455D17D}">
    <text>Fahrung, Absteigen von Maschinen</text>
  </threadedComment>
  <threadedComment ref="A30" dT="2020-11-21T10:31:02.74" personId="{740FC5DC-FB35-44A3-B265-0A93603DB5D1}" id="{5CC488E9-239E-4ED3-8E99-CD8FF6A47842}">
    <text>Gezähe, Geräte, Werkzeuge, Maschinen, Apparate, abspringende Splitter</text>
  </threadedComment>
  <threadedComment ref="A31" dT="2020-11-21T10:31:35.81" personId="{740FC5DC-FB35-44A3-B265-0A93603DB5D1}" id="{3FA9D021-7CEF-4904-A766-548D9D8D3F73}">
    <text>Chemikalien, biolog. Stoffe, Stoff, Zubereitungen, Fertigwaren</text>
  </threadedComment>
  <threadedComment ref="A34" dT="2020-11-21T10:31:58.48" personId="{740FC5DC-FB35-44A3-B265-0A93603DB5D1}" id="{8C03DF8A-79E8-4AAC-8A80-8F07BA57BBE4}">
    <text>Fahrung, Absteigen von Maschinen</text>
  </threadedComment>
  <threadedComment ref="C37" dT="2020-11-21T14:46:38.22" personId="{740FC5DC-FB35-44A3-B265-0A93603DB5D1}" id="{FC2F6BBA-AF7D-4863-8A0C-A964E257480D}">
    <text>steht eigentlich bei bergfrei, Summe bei Steinsalz ist aber mit 12 eingetragen, daher gehe ich davon aus, dass sich die Daten in der MHB Tabelle verschoben haben</text>
  </threadedComment>
  <threadedComment ref="A50" dT="2020-11-21T10:39:52.57" personId="{740FC5DC-FB35-44A3-B265-0A93603DB5D1}" id="{19CF14F2-F7A2-47A9-8E3E-2CE478AE768A}">
    <text>Vergiftungen, Ersticken, mehrere Körperteile</text>
  </threadedComment>
  <threadedComment ref="A60" dT="2020-11-21T10:39:52.57" personId="{740FC5DC-FB35-44A3-B265-0A93603DB5D1}" id="{06D078CE-B2A9-432C-8255-D584BDDC571C}">
    <text>Vergiftungen, Ersticken, mehrere Körperteile</text>
  </threadedComment>
  <threadedComment ref="G61" dT="2020-11-21T14:49:36.52" personId="{740FC5DC-FB35-44A3-B265-0A93603DB5D1}" id="{4F56DE49-772D-472B-99B2-38977B9AB306}">
    <text>in MHB steht hier 10</text>
  </threadedComment>
  <threadedComment ref="A70" dT="2020-11-21T10:39:52.57" personId="{740FC5DC-FB35-44A3-B265-0A93603DB5D1}" id="{DFF8593F-26EF-487D-8D22-922110A1E3D9}">
    <text>Vergiftungen, Ersticken, mehrere Körperteile</text>
  </threadedComment>
  <threadedComment ref="A80" dT="2020-11-21T10:39:52.57" personId="{740FC5DC-FB35-44A3-B265-0A93603DB5D1}" id="{BC506DFF-A410-4B40-A45C-899B4B99F84F}">
    <text>Vergiftungen, Ersticken, mehrere Körperteile</text>
  </threadedComment>
  <threadedComment ref="G82" dT="2020-11-21T14:51:23.78" personId="{740FC5DC-FB35-44A3-B265-0A93603DB5D1}" id="{D8CD8471-FB7F-4992-A6B9-9F8FCB58C1EA}">
    <text>im MHB steht hier 14</text>
  </threadedComment>
  <threadedComment ref="A94" dT="2020-11-21T10:39:52.57" personId="{740FC5DC-FB35-44A3-B265-0A93603DB5D1}" id="{6160294A-C881-451E-A2D7-183899DC5C0F}">
    <text>Vergiftungen, Ersticken, mehrere Körperteile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AC5DFCB3-1317-4FF9-AFBB-05B6E2F3B6F3}">
    <text>Gezähe, Geräte, Werkzeuge, Maschinen, Apparate, abspringende Splitter</text>
  </threadedComment>
  <threadedComment ref="J3" dT="2020-11-21T09:55:47.49" personId="{740FC5DC-FB35-44A3-B265-0A93603DB5D1}" id="{A42055B8-9165-44CD-905A-F022BB36AF64}">
    <text>Gezähe, Geräte, Werkzeuge, Maschinen, Apparate, abspringende Splitter</text>
  </threadedComment>
  <threadedComment ref="A4" dT="2020-11-21T10:31:35.81" personId="{740FC5DC-FB35-44A3-B265-0A93603DB5D1}" id="{C2A393A2-F065-4515-A9BA-E3A45286AC0F}">
    <text>Chemikalien, biolog. Stoffe, Stoff, Zubereitungen, Fertigwaren</text>
  </threadedComment>
  <threadedComment ref="J4" dT="2020-11-21T09:56:08.34" personId="{740FC5DC-FB35-44A3-B265-0A93603DB5D1}" id="{B51C1047-6861-4470-B141-8ABB1EB773E2}">
    <text>chemische Stoffe und Produkte</text>
  </threadedComment>
  <threadedComment ref="J5" dT="2020-11-21T09:56:33.15" personId="{740FC5DC-FB35-44A3-B265-0A93603DB5D1}" id="{BDC38D46-D12C-478C-B259-81CDD6867024}">
    <text>Verbruch, Wassereinbruch, abgleitendes Gestein</text>
  </threadedComment>
  <threadedComment ref="A7" dT="2020-11-21T10:31:58.48" personId="{740FC5DC-FB35-44A3-B265-0A93603DB5D1}" id="{2EADD227-F318-435A-BD29-4EBBE7C1DC9A}">
    <text>Fahrung, Absteigen von Maschinen</text>
  </threadedComment>
  <threadedComment ref="J7" dT="2020-11-21T09:57:18.64" personId="{740FC5DC-FB35-44A3-B265-0A93603DB5D1}" id="{3E249BD5-51EA-473F-AB1B-CE1101E01E93}">
    <text>Fahrung</text>
  </threadedComment>
  <threadedComment ref="A12" dT="2020-11-21T10:31:02.74" personId="{740FC5DC-FB35-44A3-B265-0A93603DB5D1}" id="{FF95FBC3-D22B-475E-B0EA-84271E81C223}">
    <text>Gezähe, Geräte, Werkzeuge, Maschinen, Apparate, abspringende Splitter</text>
  </threadedComment>
  <threadedComment ref="A13" dT="2020-11-21T10:31:35.81" personId="{740FC5DC-FB35-44A3-B265-0A93603DB5D1}" id="{9FB2EF9B-CFFB-4B9D-9236-D7FA1D1F18A1}">
    <text>Chemikalien, biolog. Stoffe, Stoff, Zubereitungen, Fertigwaren</text>
  </threadedComment>
  <threadedComment ref="N14" dT="2020-11-21T09:59:57.92" personId="{740FC5DC-FB35-44A3-B265-0A93603DB5D1}" id="{63092A39-DF08-49CE-BD10-09EFC1CDA83A}">
    <text>Unfälle je 1 Mio. verf. Stunden im Jahr</text>
  </threadedComment>
  <threadedComment ref="P14" dT="2020-11-21T10:00:21.92" personId="{740FC5DC-FB35-44A3-B265-0A93603DB5D1}" id="{9E23D3E9-318D-4014-84D6-F9CC35D676BF}">
    <text>Entgangene Stunden je 1 Mio. verf. Stunden im Jahr</text>
  </threadedComment>
  <threadedComment ref="A16" dT="2020-11-21T10:31:58.48" personId="{740FC5DC-FB35-44A3-B265-0A93603DB5D1}" id="{EC278D1A-588F-40EA-8FE3-117825AE449B}">
    <text>Fahrung, Absteigen von Maschinen</text>
  </threadedComment>
  <threadedComment ref="A21" dT="2020-11-21T10:31:02.74" personId="{740FC5DC-FB35-44A3-B265-0A93603DB5D1}" id="{4E3FA4F8-C176-4DDC-9581-813D2D607BE9}">
    <text>Gezähe, Geräte, Werkzeuge, Maschinen, Apparate, abspringende Splitter</text>
  </threadedComment>
  <threadedComment ref="A22" dT="2020-11-21T10:31:35.81" personId="{740FC5DC-FB35-44A3-B265-0A93603DB5D1}" id="{E75802FF-AD34-4804-914A-10083D1C8B2B}">
    <text>Chemikalien, biolog. Stoffe, Stoff, Zubereitungen, Fertigwaren</text>
  </threadedComment>
  <threadedComment ref="L24" dT="2020-11-21T10:17:37.65" personId="{740FC5DC-FB35-44A3-B265-0A93603DB5D1}" id="{2B38FBBF-315F-42E8-AA8C-F4B755187709}">
    <text>* je 1 Mio. verf. Arbeitsstunden</text>
  </threadedComment>
  <threadedComment ref="A25" dT="2020-11-21T10:31:58.48" personId="{740FC5DC-FB35-44A3-B265-0A93603DB5D1}" id="{1C5D3328-AAD3-4C2D-B2D6-EC75EF03D667}">
    <text>Fahrung, Absteigen von Maschinen</text>
  </threadedComment>
  <threadedComment ref="A30" dT="2020-11-21T10:31:02.74" personId="{740FC5DC-FB35-44A3-B265-0A93603DB5D1}" id="{34531F3B-DE25-4043-8606-049A29B1EF88}">
    <text>Gezähe, Geräte, Werkzeuge, Maschinen, Apparate, abspringende Splitter</text>
  </threadedComment>
  <threadedComment ref="A31" dT="2020-11-21T10:31:35.81" personId="{740FC5DC-FB35-44A3-B265-0A93603DB5D1}" id="{01CCAB74-768A-49EE-86E8-10F017C35716}">
    <text>Chemikalien, biolog. Stoffe, Stoff, Zubereitungen, Fertigwaren</text>
  </threadedComment>
  <threadedComment ref="A34" dT="2020-11-21T10:31:58.48" personId="{740FC5DC-FB35-44A3-B265-0A93603DB5D1}" id="{95381E2C-1F58-4054-A9D3-A73AA820AA65}">
    <text>Fahrung, Absteigen von Maschinen</text>
  </threadedComment>
  <threadedComment ref="A50" dT="2020-11-21T10:39:52.57" personId="{740FC5DC-FB35-44A3-B265-0A93603DB5D1}" id="{D7E08CAE-C31F-494E-BCF9-18D631A9F2C8}">
    <text>Vergiftungen, Ersticken, mehrere Körperteile</text>
  </threadedComment>
  <threadedComment ref="A60" dT="2020-11-21T10:39:52.57" personId="{740FC5DC-FB35-44A3-B265-0A93603DB5D1}" id="{4A4F1BFA-E4E0-453E-AD60-3AE8BEACB1B2}">
    <text>Vergiftungen, Ersticken, mehrere Körperteile</text>
  </threadedComment>
  <threadedComment ref="A70" dT="2020-11-21T10:39:52.57" personId="{740FC5DC-FB35-44A3-B265-0A93603DB5D1}" id="{2527B8CA-C198-4C90-8AAA-22D40283EE10}">
    <text>Vergiftungen, Ersticken, mehrere Körperteile</text>
  </threadedComment>
  <threadedComment ref="A80" dT="2020-11-21T10:39:52.57" personId="{740FC5DC-FB35-44A3-B265-0A93603DB5D1}" id="{664E2B94-1711-4B02-B146-C598C5DCE4C3}">
    <text>Vergiftungen, Ersticken, mehrere Körperteile</text>
  </threadedComment>
  <threadedComment ref="A94" dT="2020-11-21T10:39:52.57" personId="{740FC5DC-FB35-44A3-B265-0A93603DB5D1}" id="{45129D15-946B-46E6-9877-DEA71D1F35A4}">
    <text>Vergiftungen, Ersticken, mehrere Körperteile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05AC214F-1DE9-4167-9E82-2BBFCE937481}">
    <text>Gezähe, Geräte, Werkzeuge, Maschinen, Apparate, abspringende Splitter</text>
  </threadedComment>
  <threadedComment ref="J3" dT="2020-11-21T09:55:47.49" personId="{740FC5DC-FB35-44A3-B265-0A93603DB5D1}" id="{F56DC700-C5F8-4BC3-9225-8AF0F7187218}">
    <text>Gezähe, Geräte, Werkzeuge, Maschinen, Apparate, abspringende Splitter</text>
  </threadedComment>
  <threadedComment ref="A4" dT="2020-11-21T10:31:35.81" personId="{740FC5DC-FB35-44A3-B265-0A93603DB5D1}" id="{A9CB8E92-395B-406B-9CF3-A42E8BE530D0}">
    <text>Chemikalien, biolog. Stoffe, Stoff, Zubereitungen, Fertigwaren</text>
  </threadedComment>
  <threadedComment ref="J4" dT="2020-11-21T09:56:08.34" personId="{740FC5DC-FB35-44A3-B265-0A93603DB5D1}" id="{3756DA71-509B-4D23-B822-B7FDE92DEC12}">
    <text>chemische Stoffe und Produkte</text>
  </threadedComment>
  <threadedComment ref="J5" dT="2020-11-21T09:56:33.15" personId="{740FC5DC-FB35-44A3-B265-0A93603DB5D1}" id="{E75D07A4-5922-4943-B49C-B4071ADAEFD4}">
    <text>Verbruch, Wassereinbruch, abgleitendes Gestein</text>
  </threadedComment>
  <threadedComment ref="A7" dT="2020-11-21T10:31:58.48" personId="{740FC5DC-FB35-44A3-B265-0A93603DB5D1}" id="{78136C67-D82E-4C4D-9E23-701FD19EA2FA}">
    <text>Fahrung, Absteigen von Maschinen</text>
  </threadedComment>
  <threadedComment ref="J7" dT="2020-11-21T09:57:18.64" personId="{740FC5DC-FB35-44A3-B265-0A93603DB5D1}" id="{C00D934B-9779-43F2-A9F9-26F45B152C25}">
    <text>Fahrung</text>
  </threadedComment>
  <threadedComment ref="A12" dT="2020-11-21T10:31:02.74" personId="{740FC5DC-FB35-44A3-B265-0A93603DB5D1}" id="{92AB5125-7242-42BF-8862-09F52EBDCE2E}">
    <text>Gezähe, Geräte, Werkzeuge, Maschinen, Apparate, abspringende Splitter</text>
  </threadedComment>
  <threadedComment ref="A13" dT="2020-11-21T10:31:35.81" personId="{740FC5DC-FB35-44A3-B265-0A93603DB5D1}" id="{0E33C08D-05F4-4253-9A8B-089B31560AA3}">
    <text>Chemikalien, biolog. Stoffe, Stoff, Zubereitungen, Fertigwaren</text>
  </threadedComment>
  <threadedComment ref="A16" dT="2020-11-21T10:31:58.48" personId="{740FC5DC-FB35-44A3-B265-0A93603DB5D1}" id="{F153288B-8BE1-4574-8746-7DFB778941FC}">
    <text>Fahrung, Absteigen von Maschinen</text>
  </threadedComment>
  <threadedComment ref="A21" dT="2020-11-21T10:31:02.74" personId="{740FC5DC-FB35-44A3-B265-0A93603DB5D1}" id="{5086CA1C-4592-4DEF-9BA1-91764ED33219}">
    <text>Gezähe, Geräte, Werkzeuge, Maschinen, Apparate, abspringende Splitter</text>
  </threadedComment>
  <threadedComment ref="A22" dT="2020-11-21T10:31:35.81" personId="{740FC5DC-FB35-44A3-B265-0A93603DB5D1}" id="{33680C69-CEF5-4C72-BDF7-BD99F871279E}">
    <text>Chemikalien, biolog. Stoffe, Stoff, Zubereitungen, Fertigwaren</text>
  </threadedComment>
  <threadedComment ref="L24" dT="2020-11-21T10:17:37.65" personId="{740FC5DC-FB35-44A3-B265-0A93603DB5D1}" id="{E0B631A0-B3E0-4FE1-9733-94B244ABF973}">
    <text>* je 1 Mio. verf. Arbeitsstunden</text>
  </threadedComment>
  <threadedComment ref="A25" dT="2020-11-21T10:31:58.48" personId="{740FC5DC-FB35-44A3-B265-0A93603DB5D1}" id="{91EE5CA1-CE12-4F2E-B9D8-90DA3D98EA28}">
    <text>Fahrung, Absteigen von Maschinen</text>
  </threadedComment>
  <threadedComment ref="A30" dT="2020-11-21T10:31:02.74" personId="{740FC5DC-FB35-44A3-B265-0A93603DB5D1}" id="{06E5A468-1E63-45A5-9990-FA28C4989BD6}">
    <text>Gezähe, Geräte, Werkzeuge, Maschinen, Apparate, abspringende Splitter</text>
  </threadedComment>
  <threadedComment ref="A31" dT="2020-11-21T10:31:35.81" personId="{740FC5DC-FB35-44A3-B265-0A93603DB5D1}" id="{81C22365-608F-4D10-8F6E-C9318829D3C4}">
    <text>Chemikalien, biolog. Stoffe, Stoff, Zubereitungen, Fertigwaren</text>
  </threadedComment>
  <threadedComment ref="A34" dT="2020-11-21T10:31:58.48" personId="{740FC5DC-FB35-44A3-B265-0A93603DB5D1}" id="{79E3FECA-3C2F-4CA8-BCCC-7502A9344730}">
    <text>Fahrung, Absteigen von Maschinen</text>
  </threadedComment>
  <threadedComment ref="A50" dT="2020-11-21T10:39:52.57" personId="{740FC5DC-FB35-44A3-B265-0A93603DB5D1}" id="{3E9F23A3-8453-4FD1-A8FF-F3D8326234EC}">
    <text>Vergiftungen, Ersticken, mehrere Körperteile</text>
  </threadedComment>
  <threadedComment ref="A60" dT="2020-11-21T10:39:52.57" personId="{740FC5DC-FB35-44A3-B265-0A93603DB5D1}" id="{D5925B0B-F1F5-4557-B165-25AD55E5BE1A}">
    <text>Vergiftungen, Ersticken, mehrere Körperteile</text>
  </threadedComment>
  <threadedComment ref="A70" dT="2020-11-21T10:39:52.57" personId="{740FC5DC-FB35-44A3-B265-0A93603DB5D1}" id="{71105CDB-DCEC-433A-864E-AE742D312708}">
    <text>Vergiftungen, Ersticken, mehrere Körperteile</text>
  </threadedComment>
  <threadedComment ref="A80" dT="2020-11-21T10:39:52.57" personId="{740FC5DC-FB35-44A3-B265-0A93603DB5D1}" id="{0A3D389B-81D6-4E2F-A2E3-824C33E995FC}">
    <text>Vergiftungen, Ersticken, mehrere Körperteile</text>
  </threadedComment>
  <threadedComment ref="A94" dT="2020-11-21T10:39:52.57" personId="{740FC5DC-FB35-44A3-B265-0A93603DB5D1}" id="{79117012-25FE-42ED-9C38-04194A0BC995}">
    <text>Vergiftungen, Ersticken, mehrere Körperteile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40C1ABEB-DC4F-465C-9EF9-9046E6DADF3A}">
    <text>Gezähe, Geräte, Werkzeuge, Maschinen, Apparate, abspringende Splitter</text>
  </threadedComment>
  <threadedComment ref="J3" dT="2020-11-21T09:55:47.49" personId="{740FC5DC-FB35-44A3-B265-0A93603DB5D1}" id="{02AA907B-3A6D-4773-BB85-6ABB2A0C3BDC}">
    <text>Gezähe, Geräte, Werkzeuge, Maschinen, Apparate, abspringende Splitter</text>
  </threadedComment>
  <threadedComment ref="A4" dT="2020-11-21T10:31:35.81" personId="{740FC5DC-FB35-44A3-B265-0A93603DB5D1}" id="{B2A84E0D-D2BC-4E7F-8FDF-DF74D8278789}">
    <text>Chemikalien, biolog. Stoffe, Stoff, Zubereitungen, Fertigwaren</text>
  </threadedComment>
  <threadedComment ref="J4" dT="2020-11-21T09:56:08.34" personId="{740FC5DC-FB35-44A3-B265-0A93603DB5D1}" id="{7E2373A7-9E28-470B-A3FA-2739EE665188}">
    <text>chemische Stoffe und Produkte</text>
  </threadedComment>
  <threadedComment ref="J5" dT="2020-11-21T09:56:33.15" personId="{740FC5DC-FB35-44A3-B265-0A93603DB5D1}" id="{4D4B0C12-236A-4F25-B99A-45DE52A93DF5}">
    <text>Verbruch, Wassereinbruch, abgleitendes Gestein</text>
  </threadedComment>
  <threadedComment ref="A7" dT="2020-11-21T10:31:58.48" personId="{740FC5DC-FB35-44A3-B265-0A93603DB5D1}" id="{4AE98BC5-77C7-45E1-BD4F-CC061A5CFD88}">
    <text>Fahrung, Absteigen von Maschinen</text>
  </threadedComment>
  <threadedComment ref="J7" dT="2020-11-21T09:57:18.64" personId="{740FC5DC-FB35-44A3-B265-0A93603DB5D1}" id="{DA6364BF-0032-489F-97B5-DA8944E2BE0C}">
    <text>Fahrung</text>
  </threadedComment>
  <threadedComment ref="A12" dT="2020-11-21T10:31:02.74" personId="{740FC5DC-FB35-44A3-B265-0A93603DB5D1}" id="{2A6C1BEE-B5D9-4BAA-B824-B2B6973080EC}">
    <text>Gezähe, Geräte, Werkzeuge, Maschinen, Apparate, abspringende Splitter</text>
  </threadedComment>
  <threadedComment ref="A13" dT="2020-11-21T10:31:35.81" personId="{740FC5DC-FB35-44A3-B265-0A93603DB5D1}" id="{C6D9E502-A18E-4532-8A66-9D45B0180B03}">
    <text>Chemikalien, biolog. Stoffe, Stoff, Zubereitungen, Fertigwaren</text>
  </threadedComment>
  <threadedComment ref="A16" dT="2020-11-21T10:31:58.48" personId="{740FC5DC-FB35-44A3-B265-0A93603DB5D1}" id="{887BE904-BFDD-43C6-808E-0C5EC6DF9340}">
    <text>Fahrung, Absteigen von Maschinen</text>
  </threadedComment>
  <threadedComment ref="A21" dT="2020-11-21T10:31:02.74" personId="{740FC5DC-FB35-44A3-B265-0A93603DB5D1}" id="{A314327F-CF7E-4D1C-AD95-7C56C401B9DD}">
    <text>Gezähe, Geräte, Werkzeuge, Maschinen, Apparate, abspringende Splitter</text>
  </threadedComment>
  <threadedComment ref="A22" dT="2020-11-21T10:31:35.81" personId="{740FC5DC-FB35-44A3-B265-0A93603DB5D1}" id="{87CD5BCB-D0DC-45E5-AF6B-F1EBA8969F20}">
    <text>Chemikalien, biolog. Stoffe, Stoff, Zubereitungen, Fertigwaren</text>
  </threadedComment>
  <threadedComment ref="L24" dT="2020-11-21T10:17:37.65" personId="{740FC5DC-FB35-44A3-B265-0A93603DB5D1}" id="{F6252720-E4FA-4870-AD76-76253CB2EE7A}">
    <text>* je 1 Mio. verf. Arbeitsstunden</text>
  </threadedComment>
  <threadedComment ref="A25" dT="2020-11-21T10:31:58.48" personId="{740FC5DC-FB35-44A3-B265-0A93603DB5D1}" id="{4166F174-284D-4EBF-864A-D6FB9BB76A77}">
    <text>Fahrung, Absteigen von Maschinen</text>
  </threadedComment>
  <threadedComment ref="A30" dT="2020-11-21T10:31:02.74" personId="{740FC5DC-FB35-44A3-B265-0A93603DB5D1}" id="{312CD0A6-3015-4484-9772-57E51DFA2815}">
    <text>Gezähe, Geräte, Werkzeuge, Maschinen, Apparate, abspringende Splitter</text>
  </threadedComment>
  <threadedComment ref="A31" dT="2020-11-21T10:31:35.81" personId="{740FC5DC-FB35-44A3-B265-0A93603DB5D1}" id="{58B666A1-C1A4-44DC-9F21-D92273204AB1}">
    <text>Chemikalien, biolog. Stoffe, Stoff, Zubereitungen, Fertigwaren</text>
  </threadedComment>
  <threadedComment ref="A34" dT="2020-11-21T10:31:58.48" personId="{740FC5DC-FB35-44A3-B265-0A93603DB5D1}" id="{4F3364CA-311C-47B5-AB46-BA655BC9FF63}">
    <text>Fahrung, Absteigen von Maschinen</text>
  </threadedComment>
  <threadedComment ref="A50" dT="2020-11-21T10:39:52.57" personId="{740FC5DC-FB35-44A3-B265-0A93603DB5D1}" id="{B6053C9A-9E62-4B8A-BFB6-E92192AC26C5}">
    <text>Vergiftungen, Ersticken, mehrere Körperteile</text>
  </threadedComment>
  <threadedComment ref="A60" dT="2020-11-21T10:39:52.57" personId="{740FC5DC-FB35-44A3-B265-0A93603DB5D1}" id="{09B01F23-AD5F-4791-B80F-5CB5F4C7ED1E}">
    <text>Vergiftungen, Ersticken, mehrere Körperteile</text>
  </threadedComment>
  <threadedComment ref="A70" dT="2020-11-21T10:39:52.57" personId="{740FC5DC-FB35-44A3-B265-0A93603DB5D1}" id="{E1CA69B0-31B1-4A2E-97BB-0F0504950D5F}">
    <text>Vergiftungen, Ersticken, mehrere Körperteile</text>
  </threadedComment>
  <threadedComment ref="A80" dT="2020-11-21T10:39:52.57" personId="{740FC5DC-FB35-44A3-B265-0A93603DB5D1}" id="{0F30B96A-B3E0-4757-AC7C-4FEAA1620359}">
    <text>Vergiftungen, Ersticken, mehrere Körperteile</text>
  </threadedComment>
  <threadedComment ref="A94" dT="2020-11-21T10:39:52.57" personId="{740FC5DC-FB35-44A3-B265-0A93603DB5D1}" id="{352B5077-0A73-4130-8D01-75EE6211411E}">
    <text>Vergiftungen, Ersticken, mehrere Körperteile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040BAE99-304B-4D16-8CDB-19F7456B18D1}">
    <text>Gezähe, Geräte, Werkzeuge, Maschinen, Apparate, abspringende Splitter</text>
  </threadedComment>
  <threadedComment ref="J3" dT="2020-11-21T09:55:47.49" personId="{740FC5DC-FB35-44A3-B265-0A93603DB5D1}" id="{D01D82DC-7B16-4056-B441-600C9F3559BB}">
    <text>Gezähe, Geräte, Werkzeuge, Maschinen, Apparate, abspringende Splitter</text>
  </threadedComment>
  <threadedComment ref="A4" dT="2020-11-21T10:31:35.81" personId="{740FC5DC-FB35-44A3-B265-0A93603DB5D1}" id="{13A6EB6E-87ED-439D-8460-AD86754CEF8D}">
    <text>Chemikalien, biolog. Stoffe, Stoff, Zubereitungen, Fertigwaren</text>
  </threadedComment>
  <threadedComment ref="J4" dT="2020-11-21T09:56:08.34" personId="{740FC5DC-FB35-44A3-B265-0A93603DB5D1}" id="{5D1915A0-8D30-432D-91E9-93C3A91B4402}">
    <text>chemische Stoffe und Produkte</text>
  </threadedComment>
  <threadedComment ref="J5" dT="2020-11-21T09:56:33.15" personId="{740FC5DC-FB35-44A3-B265-0A93603DB5D1}" id="{97BE8D3B-EB18-460D-9895-738E532484B3}">
    <text>Verbruch, Wassereinbruch, abgleitendes Gestein</text>
  </threadedComment>
  <threadedComment ref="A7" dT="2020-11-21T10:31:58.48" personId="{740FC5DC-FB35-44A3-B265-0A93603DB5D1}" id="{01FCDCAC-A474-41C3-96AC-9A91A58C0BB9}">
    <text>Fahrung, Absteigen von Maschinen</text>
  </threadedComment>
  <threadedComment ref="J7" dT="2020-11-21T09:57:18.64" personId="{740FC5DC-FB35-44A3-B265-0A93603DB5D1}" id="{EEF7E499-120B-42A0-B237-AA0DEC142C1D}">
    <text>Fahrung</text>
  </threadedComment>
  <threadedComment ref="A12" dT="2020-11-21T10:31:02.74" personId="{740FC5DC-FB35-44A3-B265-0A93603DB5D1}" id="{52E93109-B609-401A-9494-4BACB0A6A00B}">
    <text>Gezähe, Geräte, Werkzeuge, Maschinen, Apparate, abspringende Splitter</text>
  </threadedComment>
  <threadedComment ref="A13" dT="2020-11-21T10:31:35.81" personId="{740FC5DC-FB35-44A3-B265-0A93603DB5D1}" id="{4DDC6D43-D067-4638-A003-2BF0839B2CE6}">
    <text>Chemikalien, biolog. Stoffe, Stoff, Zubereitungen, Fertigwaren</text>
  </threadedComment>
  <threadedComment ref="A16" dT="2020-11-21T10:31:58.48" personId="{740FC5DC-FB35-44A3-B265-0A93603DB5D1}" id="{45B19442-9ACB-44C1-8DFD-8765A6EDE420}">
    <text>Fahrung, Absteigen von Maschinen</text>
  </threadedComment>
  <threadedComment ref="A21" dT="2020-11-21T10:31:02.74" personId="{740FC5DC-FB35-44A3-B265-0A93603DB5D1}" id="{239BB367-045F-4711-8933-ED3A0F502AEB}">
    <text>Gezähe, Geräte, Werkzeuge, Maschinen, Apparate, abspringende Splitter</text>
  </threadedComment>
  <threadedComment ref="A22" dT="2020-11-21T10:31:35.81" personId="{740FC5DC-FB35-44A3-B265-0A93603DB5D1}" id="{C075EE0B-7977-4910-B6F2-C621F5335360}">
    <text>Chemikalien, biolog. Stoffe, Stoff, Zubereitungen, Fertigwaren</text>
  </threadedComment>
  <threadedComment ref="L24" dT="2020-11-21T10:17:37.65" personId="{740FC5DC-FB35-44A3-B265-0A93603DB5D1}" id="{72F22D57-2B02-40AF-898E-44C1984832D8}">
    <text>* je 1 Mio. verf. Arbeitsstunden</text>
  </threadedComment>
  <threadedComment ref="A25" dT="2020-11-21T10:31:58.48" personId="{740FC5DC-FB35-44A3-B265-0A93603DB5D1}" id="{8A119482-D674-4641-ABE8-1C09975B3917}">
    <text>Fahrung, Absteigen von Maschinen</text>
  </threadedComment>
  <threadedComment ref="A30" dT="2020-11-21T10:31:02.74" personId="{740FC5DC-FB35-44A3-B265-0A93603DB5D1}" id="{8C390020-338E-4606-8375-245084B7C848}">
    <text>Gezähe, Geräte, Werkzeuge, Maschinen, Apparate, abspringende Splitter</text>
  </threadedComment>
  <threadedComment ref="A31" dT="2020-11-21T10:31:35.81" personId="{740FC5DC-FB35-44A3-B265-0A93603DB5D1}" id="{F550D7DD-F927-47AE-97CD-A5AD778EAE83}">
    <text>Chemikalien, biolog. Stoffe, Stoff, Zubereitungen, Fertigwaren</text>
  </threadedComment>
  <threadedComment ref="A34" dT="2020-11-21T10:31:58.48" personId="{740FC5DC-FB35-44A3-B265-0A93603DB5D1}" id="{50A3E576-DFF1-43E7-98AE-1F60D4A38628}">
    <text>Fahrung, Absteigen von Maschinen</text>
  </threadedComment>
  <threadedComment ref="A50" dT="2020-11-21T10:39:52.57" personId="{740FC5DC-FB35-44A3-B265-0A93603DB5D1}" id="{0716B821-48B7-46BC-AF5A-A23A0DBA0DB3}">
    <text>Vergiftungen, Ersticken, mehrere Körperteile</text>
  </threadedComment>
  <threadedComment ref="A60" dT="2020-11-21T10:39:52.57" personId="{740FC5DC-FB35-44A3-B265-0A93603DB5D1}" id="{68A1A9DF-4BE1-4479-86D3-6339AA809F52}">
    <text>Vergiftungen, Ersticken, mehrere Körperteile</text>
  </threadedComment>
  <threadedComment ref="A70" dT="2020-11-21T10:39:52.57" personId="{740FC5DC-FB35-44A3-B265-0A93603DB5D1}" id="{333DF09A-EEB5-43A1-A0FF-533AE60923F2}">
    <text>Vergiftungen, Ersticken, mehrere Körperteile</text>
  </threadedComment>
  <threadedComment ref="A80" dT="2020-11-21T10:39:52.57" personId="{740FC5DC-FB35-44A3-B265-0A93603DB5D1}" id="{2897BE2F-4744-4698-B7B2-A9D6ACD4F7D3}">
    <text>Vergiftungen, Ersticken, mehrere Körperteile</text>
  </threadedComment>
  <threadedComment ref="A94" dT="2020-11-21T10:39:52.57" personId="{740FC5DC-FB35-44A3-B265-0A93603DB5D1}" id="{B133CD6E-2A28-4E9A-816A-29544DE5914E}">
    <text>Vergiftungen, Ersticken, mehrere Körperteile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EC1D1949-E50C-495E-85F0-9E13F6B584D3}">
    <text>Gezähe, Geräte, Werkzeuge, Maschinen, Apparate, abspringende Splitter</text>
  </threadedComment>
  <threadedComment ref="J3" dT="2020-11-21T09:55:47.49" personId="{740FC5DC-FB35-44A3-B265-0A93603DB5D1}" id="{562231F9-743C-4A0D-BB92-C614FA3E618E}">
    <text>Gezähe, Geräte, Werkzeuge, Maschinen, Apparate, abspringende Splitter</text>
  </threadedComment>
  <threadedComment ref="A4" dT="2020-11-21T10:31:35.81" personId="{740FC5DC-FB35-44A3-B265-0A93603DB5D1}" id="{98700DD5-C39E-4960-B820-87D37BB9B144}">
    <text>Chemikalien, biolog. Stoffe, Stoff, Zubereitungen, Fertigwaren</text>
  </threadedComment>
  <threadedComment ref="J4" dT="2020-11-21T09:56:08.34" personId="{740FC5DC-FB35-44A3-B265-0A93603DB5D1}" id="{8A2CFC31-E1DD-429E-B109-FDCC9282B906}">
    <text>chemische Stoffe und Produkte</text>
  </threadedComment>
  <threadedComment ref="J5" dT="2020-11-21T09:56:33.15" personId="{740FC5DC-FB35-44A3-B265-0A93603DB5D1}" id="{628F5226-680F-4EDC-971D-B4E2575A7917}">
    <text>Verbruch, Wassereinbruch, abgleitendes Gestein</text>
  </threadedComment>
  <threadedComment ref="A7" dT="2020-11-21T10:31:58.48" personId="{740FC5DC-FB35-44A3-B265-0A93603DB5D1}" id="{5E4B3580-6A47-432F-B380-CAC12A1EA192}">
    <text>Fahrung, Absteigen von Maschinen</text>
  </threadedComment>
  <threadedComment ref="J7" dT="2020-11-21T09:57:18.64" personId="{740FC5DC-FB35-44A3-B265-0A93603DB5D1}" id="{875AA7CB-2C5A-455B-A47B-2DBD3023395A}">
    <text>Fahrung</text>
  </threadedComment>
  <threadedComment ref="A12" dT="2020-11-21T10:31:02.74" personId="{740FC5DC-FB35-44A3-B265-0A93603DB5D1}" id="{698A9E22-C83C-42AE-B23B-2540FC290669}">
    <text>Gezähe, Geräte, Werkzeuge, Maschinen, Apparate, abspringende Splitter</text>
  </threadedComment>
  <threadedComment ref="A13" dT="2020-11-21T10:31:35.81" personId="{740FC5DC-FB35-44A3-B265-0A93603DB5D1}" id="{DB23DCCF-AEE5-4064-A48C-943B2AFE99F6}">
    <text>Chemikalien, biolog. Stoffe, Stoff, Zubereitungen, Fertigwaren</text>
  </threadedComment>
  <threadedComment ref="A16" dT="2020-11-21T10:31:58.48" personId="{740FC5DC-FB35-44A3-B265-0A93603DB5D1}" id="{1E876E93-9D75-44D9-99DD-74B4BDBCE123}">
    <text>Fahrung, Absteigen von Maschinen</text>
  </threadedComment>
  <threadedComment ref="A21" dT="2020-11-21T10:31:02.74" personId="{740FC5DC-FB35-44A3-B265-0A93603DB5D1}" id="{67020DC3-5452-4359-9A56-166134F2CA6E}">
    <text>Gezähe, Geräte, Werkzeuge, Maschinen, Apparate, abspringende Splitter</text>
  </threadedComment>
  <threadedComment ref="A22" dT="2020-11-21T10:31:35.81" personId="{740FC5DC-FB35-44A3-B265-0A93603DB5D1}" id="{12803964-F6E5-45E1-8BF1-03DD9B437E13}">
    <text>Chemikalien, biolog. Stoffe, Stoff, Zubereitungen, Fertigwaren</text>
  </threadedComment>
  <threadedComment ref="L24" dT="2020-11-21T10:17:37.65" personId="{740FC5DC-FB35-44A3-B265-0A93603DB5D1}" id="{8FA59668-896D-44FF-B46A-42A067037764}">
    <text>* je 1 Mio. verf. Arbeitsstunden</text>
  </threadedComment>
  <threadedComment ref="A25" dT="2020-11-21T10:31:58.48" personId="{740FC5DC-FB35-44A3-B265-0A93603DB5D1}" id="{955ABF18-8126-4F5C-B91D-3A6CF65F4517}">
    <text>Fahrung, Absteigen von Maschinen</text>
  </threadedComment>
  <threadedComment ref="A30" dT="2020-11-21T10:31:02.74" personId="{740FC5DC-FB35-44A3-B265-0A93603DB5D1}" id="{FBD76276-BA56-418D-846B-28047F89FDF4}">
    <text>Gezähe, Geräte, Werkzeuge, Maschinen, Apparate, abspringende Splitter</text>
  </threadedComment>
  <threadedComment ref="A31" dT="2020-11-21T10:31:35.81" personId="{740FC5DC-FB35-44A3-B265-0A93603DB5D1}" id="{662A03AD-0A66-48B1-A17C-9472CE09EB69}">
    <text>Chemikalien, biolog. Stoffe, Stoff, Zubereitungen, Fertigwaren</text>
  </threadedComment>
  <threadedComment ref="A34" dT="2020-11-21T10:31:58.48" personId="{740FC5DC-FB35-44A3-B265-0A93603DB5D1}" id="{FD452CC8-C0D5-4CBD-B146-E534AF832F31}">
    <text>Fahrung, Absteigen von Maschinen</text>
  </threadedComment>
  <threadedComment ref="A50" dT="2020-11-21T10:39:52.57" personId="{740FC5DC-FB35-44A3-B265-0A93603DB5D1}" id="{EEC28EB0-4459-4DBA-8A3B-659DEDC8653E}">
    <text>Vergiftungen, Ersticken, mehrere Körperteile</text>
  </threadedComment>
  <threadedComment ref="A60" dT="2020-11-21T10:39:52.57" personId="{740FC5DC-FB35-44A3-B265-0A93603DB5D1}" id="{DE1CF52C-2839-4B95-A3E7-2D1590336273}">
    <text>Vergiftungen, Ersticken, mehrere Körperteile</text>
  </threadedComment>
  <threadedComment ref="A70" dT="2020-11-21T10:39:52.57" personId="{740FC5DC-FB35-44A3-B265-0A93603DB5D1}" id="{FD4CF026-07FE-4184-92FF-494CF7447B43}">
    <text>Vergiftungen, Ersticken, mehrere Körperteile</text>
  </threadedComment>
  <threadedComment ref="A80" dT="2020-11-21T10:39:52.57" personId="{740FC5DC-FB35-44A3-B265-0A93603DB5D1}" id="{2405125E-FB52-4C33-A8E7-D3FB2F08B19B}">
    <text>Vergiftungen, Ersticken, mehrere Körperteile</text>
  </threadedComment>
  <threadedComment ref="A94" dT="2020-11-21T10:39:52.57" personId="{740FC5DC-FB35-44A3-B265-0A93603DB5D1}" id="{307978DA-D756-42DE-BA7A-BD855E6DE353}">
    <text>Vergiftungen, Ersticken, mehrere Körperteile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90021E85-0616-4F1B-BF69-383052CB2B72}">
    <text>Gezähe, Geräte, Werkzeuge, Maschinen, Apparate, abspringende Splitter</text>
  </threadedComment>
  <threadedComment ref="J3" dT="2020-11-21T09:55:47.49" personId="{740FC5DC-FB35-44A3-B265-0A93603DB5D1}" id="{64629BEA-46FF-4708-BBF2-A168A9DB3AE2}">
    <text>Gezähe, Geräte, Werkzeuge, Maschinen, Apparate, abspringende Splitter</text>
  </threadedComment>
  <threadedComment ref="A4" dT="2020-11-21T10:31:35.81" personId="{740FC5DC-FB35-44A3-B265-0A93603DB5D1}" id="{60E9B758-EBF6-457D-B13D-8626F01EDDA2}">
    <text>Chemikalien, biolog. Stoffe, Stoff, Zubereitungen, Fertigwaren</text>
  </threadedComment>
  <threadedComment ref="J4" dT="2020-11-21T09:56:08.34" personId="{740FC5DC-FB35-44A3-B265-0A93603DB5D1}" id="{05868AB2-CB3C-4230-9FBC-1D822D24D5A8}">
    <text>chemische Stoffe und Produkte</text>
  </threadedComment>
  <threadedComment ref="J5" dT="2020-11-21T09:56:33.15" personId="{740FC5DC-FB35-44A3-B265-0A93603DB5D1}" id="{C57464B3-7761-4C9D-91D5-0B333D4C1D77}">
    <text>Verbruch, Wassereinbruch, abgleitendes Gestein</text>
  </threadedComment>
  <threadedComment ref="A7" dT="2020-11-21T10:31:58.48" personId="{740FC5DC-FB35-44A3-B265-0A93603DB5D1}" id="{F2A51892-0BB6-4308-B167-51C60E238BB5}">
    <text>Fahrung, Absteigen von Maschinen</text>
  </threadedComment>
  <threadedComment ref="J7" dT="2020-11-21T09:57:18.64" personId="{740FC5DC-FB35-44A3-B265-0A93603DB5D1}" id="{8337B243-90C8-459A-9ADD-AADE62BD5C82}">
    <text>Fahrung</text>
  </threadedComment>
  <threadedComment ref="A12" dT="2020-11-21T10:31:02.74" personId="{740FC5DC-FB35-44A3-B265-0A93603DB5D1}" id="{2A141C9C-19B2-4424-94E8-D5E25980B3E1}">
    <text>Gezähe, Geräte, Werkzeuge, Maschinen, Apparate, abspringende Splitter</text>
  </threadedComment>
  <threadedComment ref="A13" dT="2020-11-21T10:31:35.81" personId="{740FC5DC-FB35-44A3-B265-0A93603DB5D1}" id="{F07EAABE-04A6-4BAB-A427-B81324BAE946}">
    <text>Chemikalien, biolog. Stoffe, Stoff, Zubereitungen, Fertigwaren</text>
  </threadedComment>
  <threadedComment ref="A16" dT="2020-11-21T10:31:58.48" personId="{740FC5DC-FB35-44A3-B265-0A93603DB5D1}" id="{8D160D7B-128C-42E8-B018-A97D871BE396}">
    <text>Fahrung, Absteigen von Maschinen</text>
  </threadedComment>
  <threadedComment ref="A21" dT="2020-11-21T10:31:02.74" personId="{740FC5DC-FB35-44A3-B265-0A93603DB5D1}" id="{3E87298C-4450-47D9-ABAC-B8072621198B}">
    <text>Gezähe, Geräte, Werkzeuge, Maschinen, Apparate, abspringende Splitter</text>
  </threadedComment>
  <threadedComment ref="A22" dT="2020-11-21T10:31:35.81" personId="{740FC5DC-FB35-44A3-B265-0A93603DB5D1}" id="{B2C4A9DF-FC5D-4363-99DD-A95A4F2F8544}">
    <text>Chemikalien, biolog. Stoffe, Stoff, Zubereitungen, Fertigwaren</text>
  </threadedComment>
  <threadedComment ref="L24" dT="2020-11-21T10:17:37.65" personId="{740FC5DC-FB35-44A3-B265-0A93603DB5D1}" id="{B0DD5803-DF9E-4FE5-8AD2-6BD26C947ED5}">
    <text>* je 1 Mio. verf. Arbeitsstunden</text>
  </threadedComment>
  <threadedComment ref="A25" dT="2020-11-21T10:31:58.48" personId="{740FC5DC-FB35-44A3-B265-0A93603DB5D1}" id="{3911465A-9627-4890-A08F-65C795CDD86B}">
    <text>Fahrung, Absteigen von Maschinen</text>
  </threadedComment>
  <threadedComment ref="A30" dT="2020-11-21T10:31:02.74" personId="{740FC5DC-FB35-44A3-B265-0A93603DB5D1}" id="{E81949AF-709C-43B4-AED9-2CA8C9E21D4D}">
    <text>Gezähe, Geräte, Werkzeuge, Maschinen, Apparate, abspringende Splitter</text>
  </threadedComment>
  <threadedComment ref="A31" dT="2020-11-21T10:31:35.81" personId="{740FC5DC-FB35-44A3-B265-0A93603DB5D1}" id="{4F140B26-A7B1-4FF3-896B-17CFE2252DEC}">
    <text>Chemikalien, biolog. Stoffe, Stoff, Zubereitungen, Fertigwaren</text>
  </threadedComment>
  <threadedComment ref="A34" dT="2020-11-21T10:31:58.48" personId="{740FC5DC-FB35-44A3-B265-0A93603DB5D1}" id="{5EDD6F57-1073-47A3-93A5-7737F0390464}">
    <text>Fahrung, Absteigen von Maschinen</text>
  </threadedComment>
  <threadedComment ref="A50" dT="2020-11-21T10:39:52.57" personId="{740FC5DC-FB35-44A3-B265-0A93603DB5D1}" id="{F5438595-6241-4ED4-AE5C-1FCC0AE5BF1F}">
    <text>Vergiftungen, Ersticken, mehrere Körperteile</text>
  </threadedComment>
  <threadedComment ref="A60" dT="2020-11-21T10:39:52.57" personId="{740FC5DC-FB35-44A3-B265-0A93603DB5D1}" id="{161DF510-EB9F-4FB8-AF35-06C0F2748222}">
    <text>Vergiftungen, Ersticken, mehrere Körperteile</text>
  </threadedComment>
  <threadedComment ref="A70" dT="2020-11-21T10:39:52.57" personId="{740FC5DC-FB35-44A3-B265-0A93603DB5D1}" id="{0171A691-8AE5-4F78-9A1A-E33D84AB76C8}">
    <text>Vergiftungen, Ersticken, mehrere Körperteile</text>
  </threadedComment>
  <threadedComment ref="A80" dT="2020-11-21T10:39:52.57" personId="{740FC5DC-FB35-44A3-B265-0A93603DB5D1}" id="{84945ED9-9A43-4B23-BF64-2076FAF798E2}">
    <text>Vergiftungen, Ersticken, mehrere Körperteile</text>
  </threadedComment>
  <threadedComment ref="A94" dT="2020-11-21T10:39:52.57" personId="{740FC5DC-FB35-44A3-B265-0A93603DB5D1}" id="{C92126D7-5A5D-4AFE-A1BB-C4285D2766B9}">
    <text>Vergiftungen, Ersticken, mehrere Körperteile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F9678BC1-6425-49AD-B559-EC97252502B2}">
    <text>Gezähe, Geräte, Werkzeuge, Maschinen, Apparate, abspringende Splitter</text>
  </threadedComment>
  <threadedComment ref="J3" dT="2020-11-21T09:55:47.49" personId="{740FC5DC-FB35-44A3-B265-0A93603DB5D1}" id="{657743FE-610C-4D3F-A5F9-C5CB18D31C18}">
    <text>Gezähe, Geräte, Werkzeuge, Maschinen, Apparate, abspringende Splitter</text>
  </threadedComment>
  <threadedComment ref="A4" dT="2020-11-21T10:31:35.81" personId="{740FC5DC-FB35-44A3-B265-0A93603DB5D1}" id="{13CFCFFA-D31F-40B5-A53C-00F644381F80}">
    <text>Chemikalien, biolog. Stoffe, Stoff, Zubereitungen, Fertigwaren</text>
  </threadedComment>
  <threadedComment ref="J4" dT="2020-11-21T09:56:08.34" personId="{740FC5DC-FB35-44A3-B265-0A93603DB5D1}" id="{72CC6090-FDD0-4C3F-B879-2F032DB8B9CF}">
    <text>chemische Stoffe und Produkte</text>
  </threadedComment>
  <threadedComment ref="J5" dT="2020-11-21T09:56:33.15" personId="{740FC5DC-FB35-44A3-B265-0A93603DB5D1}" id="{156E2C47-50BE-4544-A9E5-EE2C371F21E3}">
    <text>Verbruch, Wassereinbruch, abgleitendes Gestein</text>
  </threadedComment>
  <threadedComment ref="A7" dT="2020-11-21T10:31:58.48" personId="{740FC5DC-FB35-44A3-B265-0A93603DB5D1}" id="{A042FEEE-05A9-4BF4-B355-32C69DE597E6}">
    <text>Fahrung, Absteigen von Maschinen</text>
  </threadedComment>
  <threadedComment ref="J7" dT="2020-11-21T09:57:18.64" personId="{740FC5DC-FB35-44A3-B265-0A93603DB5D1}" id="{DAD262D8-088E-4235-80FE-8C92B20D54C0}">
    <text>Fahrung</text>
  </threadedComment>
  <threadedComment ref="A12" dT="2020-11-21T10:31:02.74" personId="{740FC5DC-FB35-44A3-B265-0A93603DB5D1}" id="{296BFE05-7190-4A6A-B9E0-5506AA249E88}">
    <text>Gezähe, Geräte, Werkzeuge, Maschinen, Apparate, abspringende Splitter</text>
  </threadedComment>
  <threadedComment ref="A13" dT="2020-11-21T10:31:35.81" personId="{740FC5DC-FB35-44A3-B265-0A93603DB5D1}" id="{9DBA9027-8D53-4655-BEAE-6424EA622026}">
    <text>Chemikalien, biolog. Stoffe, Stoff, Zubereitungen, Fertigwaren</text>
  </threadedComment>
  <threadedComment ref="A16" dT="2020-11-21T10:31:58.48" personId="{740FC5DC-FB35-44A3-B265-0A93603DB5D1}" id="{8F6FE087-D823-487C-9E62-B8B938F0BFA8}">
    <text>Fahrung, Absteigen von Maschinen</text>
  </threadedComment>
  <threadedComment ref="A21" dT="2020-11-21T10:31:02.74" personId="{740FC5DC-FB35-44A3-B265-0A93603DB5D1}" id="{E3EF4722-9B8D-41A1-BAFD-164E4E9AB1B7}">
    <text>Gezähe, Geräte, Werkzeuge, Maschinen, Apparate, abspringende Splitter</text>
  </threadedComment>
  <threadedComment ref="A22" dT="2020-11-21T10:31:35.81" personId="{740FC5DC-FB35-44A3-B265-0A93603DB5D1}" id="{FCD3F67B-707C-4135-B176-1A0B13DD5FB6}">
    <text>Chemikalien, biolog. Stoffe, Stoff, Zubereitungen, Fertigwaren</text>
  </threadedComment>
  <threadedComment ref="L24" dT="2020-11-21T10:17:37.65" personId="{740FC5DC-FB35-44A3-B265-0A93603DB5D1}" id="{BD3E8899-951D-4DF1-8172-9151EE76A283}">
    <text>* je 1 Mio. verf. Arbeitsstunden</text>
  </threadedComment>
  <threadedComment ref="A25" dT="2020-11-21T10:31:58.48" personId="{740FC5DC-FB35-44A3-B265-0A93603DB5D1}" id="{AB9C1685-4FBB-4773-BDFA-6DC704F81BF0}">
    <text>Fahrung, Absteigen von Maschinen</text>
  </threadedComment>
  <threadedComment ref="A30" dT="2020-11-21T10:31:02.74" personId="{740FC5DC-FB35-44A3-B265-0A93603DB5D1}" id="{B4B2AEFF-0E6B-4601-9FAC-13629D7ED1AC}">
    <text>Gezähe, Geräte, Werkzeuge, Maschinen, Apparate, abspringende Splitter</text>
  </threadedComment>
  <threadedComment ref="A31" dT="2020-11-21T10:31:35.81" personId="{740FC5DC-FB35-44A3-B265-0A93603DB5D1}" id="{5D3425F0-DA53-47FC-A22E-E9FDA41EE97C}">
    <text>Chemikalien, biolog. Stoffe, Stoff, Zubereitungen, Fertigwaren</text>
  </threadedComment>
  <threadedComment ref="A34" dT="2020-11-21T10:31:58.48" personId="{740FC5DC-FB35-44A3-B265-0A93603DB5D1}" id="{014F77EA-7C5C-4FC5-9205-88B9A1F151C2}">
    <text>Fahrung, Absteigen von Maschinen</text>
  </threadedComment>
  <threadedComment ref="A50" dT="2020-11-21T10:39:52.57" personId="{740FC5DC-FB35-44A3-B265-0A93603DB5D1}" id="{A4321FFF-BA5B-444B-81F2-70F2FC6E8981}">
    <text>Vergiftungen, Ersticken, mehrere Körperteile</text>
  </threadedComment>
  <threadedComment ref="A60" dT="2020-11-21T10:39:52.57" personId="{740FC5DC-FB35-44A3-B265-0A93603DB5D1}" id="{215C09C4-8CF6-4FAE-A541-18F9EEE566B2}">
    <text>Vergiftungen, Ersticken, mehrere Körperteile</text>
  </threadedComment>
  <threadedComment ref="A70" dT="2020-11-21T10:39:52.57" personId="{740FC5DC-FB35-44A3-B265-0A93603DB5D1}" id="{5213F3FF-24EE-4676-AE08-420013514BC0}">
    <text>Vergiftungen, Ersticken, mehrere Körperteile</text>
  </threadedComment>
  <threadedComment ref="A80" dT="2020-11-21T10:39:52.57" personId="{740FC5DC-FB35-44A3-B265-0A93603DB5D1}" id="{0DEEB880-9D82-409B-BEDE-FE26F229B945}">
    <text>Vergiftungen, Ersticken, mehrere Körperteile</text>
  </threadedComment>
  <threadedComment ref="A94" dT="2020-11-21T10:39:52.57" personId="{740FC5DC-FB35-44A3-B265-0A93603DB5D1}" id="{477A6ED7-E49E-408D-98C5-3B64FF5CF298}">
    <text>Vergiftungen, Ersticken, mehrere Körperteile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0-11-21T10:31:02.74" personId="{740FC5DC-FB35-44A3-B265-0A93603DB5D1}" id="{9D908F88-C27A-4AC6-A2E7-20CE15915BFE}">
    <text>Gezähe, Geräte, Werkzeuge, Maschinen, Apparate, abspringende Splitter</text>
  </threadedComment>
  <threadedComment ref="A3" dT="2020-11-21T10:31:35.81" personId="{740FC5DC-FB35-44A3-B265-0A93603DB5D1}" id="{B190D989-34F5-419F-8784-07DB1EC9498F}">
    <text>Chemikalien, biolog. Stoffe, Stoff, Zubereitungen, Fertigwaren</text>
  </threadedComment>
  <threadedComment ref="A6" dT="2020-11-21T10:31:58.48" personId="{740FC5DC-FB35-44A3-B265-0A93603DB5D1}" id="{BF81A13E-6CD2-471C-B0BE-AE529D034F16}">
    <text>Fahrung, Absteigen von Maschinen</text>
  </threadedComment>
  <threadedComment ref="A12" dT="2020-11-21T10:31:02.74" personId="{740FC5DC-FB35-44A3-B265-0A93603DB5D1}" id="{7CE02B8A-EC03-4FC5-83C6-29F7F5FF5388}">
    <text>Gezähe, Geräte, Werkzeuge, Maschinen, Apparate, abspringende Splitter</text>
  </threadedComment>
  <threadedComment ref="A13" dT="2020-11-21T10:31:35.81" personId="{740FC5DC-FB35-44A3-B265-0A93603DB5D1}" id="{F1CB1A4A-60A5-4B27-8B51-FC9BE2EA1F54}">
    <text>Chemikalien, biolog. Stoffe, Stoff, Zubereitungen, Fertigwaren</text>
  </threadedComment>
  <threadedComment ref="A16" dT="2020-11-21T10:31:58.48" personId="{740FC5DC-FB35-44A3-B265-0A93603DB5D1}" id="{A6ECAD19-B517-44E0-88AC-126F45D36C15}">
    <text>Fahrung, Absteigen von Maschinen</text>
  </threadedComment>
  <threadedComment ref="A22" dT="2020-11-21T10:31:02.74" personId="{740FC5DC-FB35-44A3-B265-0A93603DB5D1}" id="{0A37294F-2047-4BE2-AFA3-D73F42A7229D}">
    <text>Gezähe, Geräte, Werkzeuge, Maschinen, Apparate, abspringende Splitter</text>
  </threadedComment>
  <threadedComment ref="A23" dT="2020-11-21T10:31:35.81" personId="{740FC5DC-FB35-44A3-B265-0A93603DB5D1}" id="{C89B5725-5F37-4110-A1A1-C115913665A9}">
    <text>Chemikalien, biolog. Stoffe, Stoff, Zubereitungen, Fertigwaren</text>
  </threadedComment>
  <threadedComment ref="A26" dT="2020-11-21T10:31:58.48" personId="{740FC5DC-FB35-44A3-B265-0A93603DB5D1}" id="{E10D62AC-29D2-4F9A-940D-07E6489D366B}">
    <text>Fahrung, Absteigen von Maschinen</text>
  </threadedComment>
  <threadedComment ref="A32" dT="2020-11-21T10:31:02.74" personId="{740FC5DC-FB35-44A3-B265-0A93603DB5D1}" id="{52A4BD58-B231-4936-8D7F-CC787B2077FD}">
    <text>Gezähe, Geräte, Werkzeuge, Maschinen, Apparate, abspringende Splitter</text>
  </threadedComment>
  <threadedComment ref="A33" dT="2020-11-21T10:31:35.81" personId="{740FC5DC-FB35-44A3-B265-0A93603DB5D1}" id="{A360BC29-A265-42A4-98EC-071255DE97B1}">
    <text>Chemikalien, biolog. Stoffe, Stoff, Zubereitungen, Fertigwaren</text>
  </threadedComment>
  <threadedComment ref="A36" dT="2020-11-21T10:31:58.48" personId="{740FC5DC-FB35-44A3-B265-0A93603DB5D1}" id="{62E9A835-D9F6-4179-81C2-C06D0FE1935B}">
    <text>Fahrung, Absteigen von Maschinen</text>
  </threadedComment>
  <threadedComment ref="A43" dT="2020-11-21T10:31:02.74" personId="{740FC5DC-FB35-44A3-B265-0A93603DB5D1}" id="{68E06645-5EAC-4CDB-999E-2F235F132774}">
    <text>Gezähe, Geräte, Werkzeuge, Maschinen, Apparate, abspringende Splitter</text>
  </threadedComment>
  <threadedComment ref="A44" dT="2020-11-21T10:31:35.81" personId="{740FC5DC-FB35-44A3-B265-0A93603DB5D1}" id="{87910D22-904B-49E2-A9E8-3147A6D17ACE}">
    <text>Chemikalien, biolog. Stoffe, Stoff, Zubereitungen, Fertigwaren</text>
  </threadedComment>
  <threadedComment ref="A47" dT="2020-11-21T10:31:58.48" personId="{740FC5DC-FB35-44A3-B265-0A93603DB5D1}" id="{8DCF435A-9F08-4F0B-A8AD-5D0C9FA72FCD}">
    <text>Fahrung, Absteigen von Maschinen</text>
  </threadedComment>
  <threadedComment ref="C52" dT="2021-07-25T11:33:28.77" personId="{740FC5DC-FB35-44A3-B265-0A93603DB5D1}" id="{1D638034-ED35-474F-8E0D-D946EB004858}">
    <text>Aufbereitung inkludiert</text>
  </threadedComment>
  <threadedComment ref="A56" dT="2020-11-21T10:31:02.74" personId="{740FC5DC-FB35-44A3-B265-0A93603DB5D1}" id="{447D542D-BECB-406B-8CC3-115CE6C46386}">
    <text>Gezähe, Geräte, Werkzeuge, Maschinen, Apparate, abspringende Splitter</text>
  </threadedComment>
  <threadedComment ref="A57" dT="2020-11-21T10:31:35.81" personId="{740FC5DC-FB35-44A3-B265-0A93603DB5D1}" id="{F0D20E96-3781-4F92-81F0-3B78D5774828}">
    <text>Chemikalien, biolog. Stoffe, Stoff, Zubereitungen, Fertigwaren</text>
  </threadedComment>
  <threadedComment ref="A60" dT="2020-11-21T10:31:58.48" personId="{740FC5DC-FB35-44A3-B265-0A93603DB5D1}" id="{D81DB46D-03FA-4182-BC06-0A9572CD6D18}">
    <text>Fahrung, Absteigen von Maschinen</text>
  </threadedComment>
</ThreadedComments>
</file>

<file path=xl/threadedComments/threadedComment20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CFBF2906-30D7-480E-BCC2-9C699E4B7989}">
    <text>Gezähe, Geräte, Werkzeuge, Maschinen, Apparate, abspringende Splitter</text>
  </threadedComment>
  <threadedComment ref="J3" dT="2020-11-21T09:55:47.49" personId="{740FC5DC-FB35-44A3-B265-0A93603DB5D1}" id="{BC46B424-3BDF-4342-B12B-9991A14AB977}">
    <text>Gezähe, Geräte, Werkzeuge, Maschinen, Apparate, abspringende Splitter</text>
  </threadedComment>
  <threadedComment ref="A4" dT="2020-11-21T10:31:35.81" personId="{740FC5DC-FB35-44A3-B265-0A93603DB5D1}" id="{0EB80F63-4C8B-4070-974F-EFCFE74D1763}">
    <text>Chemikalien, biolog. Stoffe, Stoff, Zubereitungen, Fertigwaren</text>
  </threadedComment>
  <threadedComment ref="J4" dT="2020-11-21T09:56:08.34" personId="{740FC5DC-FB35-44A3-B265-0A93603DB5D1}" id="{086A1598-11D7-45B2-8347-5AF231744B0E}">
    <text>chemische Stoffe und Produkte</text>
  </threadedComment>
  <threadedComment ref="J5" dT="2020-11-21T09:56:33.15" personId="{740FC5DC-FB35-44A3-B265-0A93603DB5D1}" id="{C4D642CB-1923-43B8-AA52-9AFBFFD79C93}">
    <text>Verbruch, Wassereinbruch, abgleitendes Gestein</text>
  </threadedComment>
  <threadedComment ref="A7" dT="2020-11-21T10:31:58.48" personId="{740FC5DC-FB35-44A3-B265-0A93603DB5D1}" id="{93290CE8-A969-4B28-AAFC-395801BDCAB8}">
    <text>Fahrung, Absteigen von Maschinen</text>
  </threadedComment>
  <threadedComment ref="J7" dT="2020-11-21T09:57:18.64" personId="{740FC5DC-FB35-44A3-B265-0A93603DB5D1}" id="{55CD71F8-2566-4B68-B10B-C11AAD2326A6}">
    <text>Fahrung</text>
  </threadedComment>
  <threadedComment ref="A12" dT="2020-11-21T10:31:02.74" personId="{740FC5DC-FB35-44A3-B265-0A93603DB5D1}" id="{BDBEB7BF-F300-479A-837C-F79BE6778847}">
    <text>Gezähe, Geräte, Werkzeuge, Maschinen, Apparate, abspringende Splitter</text>
  </threadedComment>
  <threadedComment ref="A13" dT="2020-11-21T10:31:35.81" personId="{740FC5DC-FB35-44A3-B265-0A93603DB5D1}" id="{3A8642D9-6E2A-465F-AADF-1AF64F17C41F}">
    <text>Chemikalien, biolog. Stoffe, Stoff, Zubereitungen, Fertigwaren</text>
  </threadedComment>
  <threadedComment ref="A16" dT="2020-11-21T10:31:58.48" personId="{740FC5DC-FB35-44A3-B265-0A93603DB5D1}" id="{41BB2098-B7AE-4E8C-9805-6728A2F7CD64}">
    <text>Fahrung, Absteigen von Maschinen</text>
  </threadedComment>
  <threadedComment ref="A21" dT="2020-11-21T10:31:02.74" personId="{740FC5DC-FB35-44A3-B265-0A93603DB5D1}" id="{6328B609-9575-4FF7-B713-946ECE35B94D}">
    <text>Gezähe, Geräte, Werkzeuge, Maschinen, Apparate, abspringende Splitter</text>
  </threadedComment>
  <threadedComment ref="A22" dT="2020-11-21T10:31:35.81" personId="{740FC5DC-FB35-44A3-B265-0A93603DB5D1}" id="{0086C9C1-3CE7-4F75-89F5-DB911880F339}">
    <text>Chemikalien, biolog. Stoffe, Stoff, Zubereitungen, Fertigwaren</text>
  </threadedComment>
  <threadedComment ref="L24" dT="2020-11-21T10:17:37.65" personId="{740FC5DC-FB35-44A3-B265-0A93603DB5D1}" id="{45870188-D191-4D2B-BEA2-2EF1A9927E4E}">
    <text>* je 1 Mio. verf. Arbeitsstunden</text>
  </threadedComment>
  <threadedComment ref="A25" dT="2020-11-21T10:31:58.48" personId="{740FC5DC-FB35-44A3-B265-0A93603DB5D1}" id="{5295CE67-6E90-4DD3-B1EE-0B2126D0B204}">
    <text>Fahrung, Absteigen von Maschinen</text>
  </threadedComment>
  <threadedComment ref="A30" dT="2020-11-21T10:31:02.74" personId="{740FC5DC-FB35-44A3-B265-0A93603DB5D1}" id="{A4797D9F-0173-4771-8269-FF6B55502BB6}">
    <text>Gezähe, Geräte, Werkzeuge, Maschinen, Apparate, abspringende Splitter</text>
  </threadedComment>
  <threadedComment ref="A31" dT="2020-11-21T10:31:35.81" personId="{740FC5DC-FB35-44A3-B265-0A93603DB5D1}" id="{4AA70456-ED8F-4B51-B9A2-48F6B55802BD}">
    <text>Chemikalien, biolog. Stoffe, Stoff, Zubereitungen, Fertigwaren</text>
  </threadedComment>
  <threadedComment ref="A34" dT="2020-11-21T10:31:58.48" personId="{740FC5DC-FB35-44A3-B265-0A93603DB5D1}" id="{2CB902B1-6E08-4EDB-9D1A-63774C96F319}">
    <text>Fahrung, Absteigen von Maschinen</text>
  </threadedComment>
  <threadedComment ref="A50" dT="2020-11-21T10:39:52.57" personId="{740FC5DC-FB35-44A3-B265-0A93603DB5D1}" id="{2D9E15B7-4A1F-4948-86A0-CBBD9AA0055B}">
    <text>Vergiftungen, Ersticken, mehrere Körperteile</text>
  </threadedComment>
  <threadedComment ref="A60" dT="2020-11-21T10:39:52.57" personId="{740FC5DC-FB35-44A3-B265-0A93603DB5D1}" id="{88DD658D-9FC8-41F4-8C24-FE214DB13EF9}">
    <text>Vergiftungen, Ersticken, mehrere Körperteile</text>
  </threadedComment>
  <threadedComment ref="A70" dT="2020-11-21T10:39:52.57" personId="{740FC5DC-FB35-44A3-B265-0A93603DB5D1}" id="{70CB874E-80F6-4171-B361-7A4A9AFB829E}">
    <text>Vergiftungen, Ersticken, mehrere Körperteile</text>
  </threadedComment>
  <threadedComment ref="A80" dT="2020-11-21T10:39:52.57" personId="{740FC5DC-FB35-44A3-B265-0A93603DB5D1}" id="{9984CB92-E8D2-4DD5-9D77-C54F4CE1DB85}">
    <text>Vergiftungen, Ersticken, mehrere Körperteile</text>
  </threadedComment>
  <threadedComment ref="A94" dT="2020-11-21T10:39:52.57" personId="{740FC5DC-FB35-44A3-B265-0A93603DB5D1}" id="{8C6D1EF2-B8E6-4F8C-89EF-178F33444750}">
    <text>Vergiftungen, Ersticken, mehrere Körperteile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F78ED16A-7ABA-4428-95BB-96F2A3CAF93D}">
    <text>Gezähe, Geräte, Werkzeuge, Maschinen, Apparate, abspringende Splitter</text>
  </threadedComment>
  <threadedComment ref="J3" dT="2020-11-21T09:55:47.49" personId="{740FC5DC-FB35-44A3-B265-0A93603DB5D1}" id="{CBB33D15-C4C7-4488-9DAA-F4D2AC7D5AD5}">
    <text>Gezähe, Geräte, Werkzeuge, Maschinen, Apparate, abspringende Splitter</text>
  </threadedComment>
  <threadedComment ref="A4" dT="2020-11-21T10:31:35.81" personId="{740FC5DC-FB35-44A3-B265-0A93603DB5D1}" id="{8950A470-5309-4C87-8EC8-090461E278FB}">
    <text>Chemikalien, biolog. Stoffe, Stoff, Zubereitungen, Fertigwaren</text>
  </threadedComment>
  <threadedComment ref="J4" dT="2020-11-21T09:56:08.34" personId="{740FC5DC-FB35-44A3-B265-0A93603DB5D1}" id="{173530C0-A54E-4674-BEE8-9A97BF9B06BD}">
    <text>chemische Stoffe und Produkte</text>
  </threadedComment>
  <threadedComment ref="J5" dT="2020-11-21T09:56:33.15" personId="{740FC5DC-FB35-44A3-B265-0A93603DB5D1}" id="{1FA0595B-9187-4912-A484-774981CF405B}">
    <text>Verbruch, Wassereinbruch, abgleitendes Gestein</text>
  </threadedComment>
  <threadedComment ref="A7" dT="2020-11-21T10:31:58.48" personId="{740FC5DC-FB35-44A3-B265-0A93603DB5D1}" id="{3B30E7F6-7599-469F-91CD-553094E5FB62}">
    <text>Fahrung, Absteigen von Maschinen</text>
  </threadedComment>
  <threadedComment ref="J7" dT="2020-11-21T09:57:18.64" personId="{740FC5DC-FB35-44A3-B265-0A93603DB5D1}" id="{9F9C18CE-7CDC-4B1C-BD84-22A3B265C853}">
    <text>Fahrung</text>
  </threadedComment>
  <threadedComment ref="A12" dT="2020-11-21T10:31:02.74" personId="{740FC5DC-FB35-44A3-B265-0A93603DB5D1}" id="{4110940A-DF1F-4BB1-BA9E-2AD4B09C8063}">
    <text>Gezähe, Geräte, Werkzeuge, Maschinen, Apparate, abspringende Splitter</text>
  </threadedComment>
  <threadedComment ref="A13" dT="2020-11-21T10:31:35.81" personId="{740FC5DC-FB35-44A3-B265-0A93603DB5D1}" id="{6A0CE817-AFDD-44BE-9812-2020326E791F}">
    <text>Chemikalien, biolog. Stoffe, Stoff, Zubereitungen, Fertigwaren</text>
  </threadedComment>
  <threadedComment ref="A16" dT="2020-11-21T10:31:58.48" personId="{740FC5DC-FB35-44A3-B265-0A93603DB5D1}" id="{39AEBD05-C029-4566-AB3F-2AA9FF64A6B9}">
    <text>Fahrung, Absteigen von Maschinen</text>
  </threadedComment>
  <threadedComment ref="A21" dT="2020-11-21T10:31:02.74" personId="{740FC5DC-FB35-44A3-B265-0A93603DB5D1}" id="{02F001F5-10E3-4300-93AC-50801A9B8536}">
    <text>Gezähe, Geräte, Werkzeuge, Maschinen, Apparate, abspringende Splitter</text>
  </threadedComment>
  <threadedComment ref="A22" dT="2020-11-21T10:31:35.81" personId="{740FC5DC-FB35-44A3-B265-0A93603DB5D1}" id="{EC926BE6-5A95-43B6-912C-CC81AB6D7F85}">
    <text>Chemikalien, biolog. Stoffe, Stoff, Zubereitungen, Fertigwaren</text>
  </threadedComment>
  <threadedComment ref="L24" dT="2020-11-21T10:17:37.65" personId="{740FC5DC-FB35-44A3-B265-0A93603DB5D1}" id="{D93E5270-4743-4158-A516-2A1B5686BCAE}">
    <text>* je 1 Mio. verf. Arbeitsstunden</text>
  </threadedComment>
  <threadedComment ref="A25" dT="2020-11-21T10:31:58.48" personId="{740FC5DC-FB35-44A3-B265-0A93603DB5D1}" id="{D44F4E5D-B92F-46A3-9C25-217E5CA09655}">
    <text>Fahrung, Absteigen von Maschinen</text>
  </threadedComment>
  <threadedComment ref="A30" dT="2020-11-21T10:31:02.74" personId="{740FC5DC-FB35-44A3-B265-0A93603DB5D1}" id="{7B655C04-6600-4BC4-924D-D00D6443CCDA}">
    <text>Gezähe, Geräte, Werkzeuge, Maschinen, Apparate, abspringende Splitter</text>
  </threadedComment>
  <threadedComment ref="A31" dT="2020-11-21T10:31:35.81" personId="{740FC5DC-FB35-44A3-B265-0A93603DB5D1}" id="{EDC1A68B-1C99-45BB-B149-B9DFC34161D9}">
    <text>Chemikalien, biolog. Stoffe, Stoff, Zubereitungen, Fertigwaren</text>
  </threadedComment>
  <threadedComment ref="A34" dT="2020-11-21T10:31:58.48" personId="{740FC5DC-FB35-44A3-B265-0A93603DB5D1}" id="{5972C0A1-DE47-4E47-968F-B434715FB061}">
    <text>Fahrung, Absteigen von Maschinen</text>
  </threadedComment>
  <threadedComment ref="A50" dT="2020-11-21T10:39:52.57" personId="{740FC5DC-FB35-44A3-B265-0A93603DB5D1}" id="{9395A5BE-2ACC-47EA-B146-A8755A345FB9}">
    <text>Vergiftungen, Ersticken, mehrere Körperteile</text>
  </threadedComment>
  <threadedComment ref="A60" dT="2020-11-21T10:39:52.57" personId="{740FC5DC-FB35-44A3-B265-0A93603DB5D1}" id="{6A23541D-D7E4-48CC-9A5A-28379839DD74}">
    <text>Vergiftungen, Ersticken, mehrere Körperteile</text>
  </threadedComment>
  <threadedComment ref="A70" dT="2020-11-21T10:39:52.57" personId="{740FC5DC-FB35-44A3-B265-0A93603DB5D1}" id="{482BB45F-70C3-4D7B-A3C7-B27F64A212BE}">
    <text>Vergiftungen, Ersticken, mehrere Körperteile</text>
  </threadedComment>
  <threadedComment ref="A80" dT="2020-11-21T10:39:52.57" personId="{740FC5DC-FB35-44A3-B265-0A93603DB5D1}" id="{4B289EF8-FF0C-4ADF-9753-AE300CAB0312}">
    <text>Vergiftungen, Ersticken, mehrere Körperteile</text>
  </threadedComment>
  <threadedComment ref="A94" dT="2020-11-21T10:39:52.57" personId="{740FC5DC-FB35-44A3-B265-0A93603DB5D1}" id="{BDC7EE52-4BBE-4C4E-B12F-7CC8837977E9}">
    <text>Vergiftungen, Ersticken, mehrere Körperteile</text>
  </threadedComment>
</ThreadedComments>
</file>

<file path=xl/threadedComments/threadedComment22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1B20990A-B6B3-4C78-8B20-670688208072}">
    <text>Gezähe, Geräte, Werkzeuge, Maschinen, Apparate, abspringende Splitter</text>
  </threadedComment>
  <threadedComment ref="J3" dT="2020-11-21T09:55:47.49" personId="{740FC5DC-FB35-44A3-B265-0A93603DB5D1}" id="{AF1C71DB-8AAC-4EDE-B62D-56C4ABE87076}">
    <text>Gezähe, Geräte, Werkzeuge, Maschinen, Apparate, abspringende Splitter</text>
  </threadedComment>
  <threadedComment ref="A4" dT="2020-11-21T10:31:35.81" personId="{740FC5DC-FB35-44A3-B265-0A93603DB5D1}" id="{7403E266-58A5-48D5-93A2-F7CCA8495856}">
    <text>Chemikalien, biolog. Stoffe, Stoff, Zubereitungen, Fertigwaren</text>
  </threadedComment>
  <threadedComment ref="J4" dT="2020-11-21T09:56:08.34" personId="{740FC5DC-FB35-44A3-B265-0A93603DB5D1}" id="{7041CCF8-3AF9-4CCC-822C-A088DCCAC15C}">
    <text>chemische Stoffe und Produkte</text>
  </threadedComment>
  <threadedComment ref="J5" dT="2020-11-21T09:56:33.15" personId="{740FC5DC-FB35-44A3-B265-0A93603DB5D1}" id="{670B0021-6608-4F97-AC78-5ED2D20E9576}">
    <text>Verbruch, Wassereinbruch, abgleitendes Gestein</text>
  </threadedComment>
  <threadedComment ref="A7" dT="2020-11-21T10:31:58.48" personId="{740FC5DC-FB35-44A3-B265-0A93603DB5D1}" id="{6083CC49-6ECF-4772-B559-492510ECA707}">
    <text>Fahrung, Absteigen von Maschinen</text>
  </threadedComment>
  <threadedComment ref="J7" dT="2020-11-21T09:57:18.64" personId="{740FC5DC-FB35-44A3-B265-0A93603DB5D1}" id="{A55A535D-DA90-4460-9238-AE9527845A27}">
    <text>Fahrung</text>
  </threadedComment>
  <threadedComment ref="A12" dT="2020-11-21T10:31:02.74" personId="{740FC5DC-FB35-44A3-B265-0A93603DB5D1}" id="{46057B03-20BB-47C7-9E32-4DAAFAF17D43}">
    <text>Gezähe, Geräte, Werkzeuge, Maschinen, Apparate, abspringende Splitter</text>
  </threadedComment>
  <threadedComment ref="A13" dT="2020-11-21T10:31:35.81" personId="{740FC5DC-FB35-44A3-B265-0A93603DB5D1}" id="{AEDA745C-DE62-47EC-BA0B-471FDAC74E90}">
    <text>Chemikalien, biolog. Stoffe, Stoff, Zubereitungen, Fertigwaren</text>
  </threadedComment>
  <threadedComment ref="A16" dT="2020-11-21T10:31:58.48" personId="{740FC5DC-FB35-44A3-B265-0A93603DB5D1}" id="{3C3EB803-2272-413B-AD65-70EF0B5905F0}">
    <text>Fahrung, Absteigen von Maschinen</text>
  </threadedComment>
  <threadedComment ref="A21" dT="2020-11-21T10:31:02.74" personId="{740FC5DC-FB35-44A3-B265-0A93603DB5D1}" id="{B29CB508-D386-4924-A6EB-7655C6875EA1}">
    <text>Gezähe, Geräte, Werkzeuge, Maschinen, Apparate, abspringende Splitter</text>
  </threadedComment>
  <threadedComment ref="A22" dT="2020-11-21T10:31:35.81" personId="{740FC5DC-FB35-44A3-B265-0A93603DB5D1}" id="{BB286F44-7593-4A49-8BA8-2CFA07204A68}">
    <text>Chemikalien, biolog. Stoffe, Stoff, Zubereitungen, Fertigwaren</text>
  </threadedComment>
  <threadedComment ref="L24" dT="2020-11-21T10:17:37.65" personId="{740FC5DC-FB35-44A3-B265-0A93603DB5D1}" id="{B99362CF-A387-4D1C-9F0C-B5FF27E7FA9C}">
    <text>* je 1 Mio. verf. Arbeitsstunden</text>
  </threadedComment>
  <threadedComment ref="A25" dT="2020-11-21T10:31:58.48" personId="{740FC5DC-FB35-44A3-B265-0A93603DB5D1}" id="{C6FC6F8A-5CB0-4899-8BAE-914B4EB1B258}">
    <text>Fahrung, Absteigen von Maschinen</text>
  </threadedComment>
  <threadedComment ref="A30" dT="2020-11-21T10:31:02.74" personId="{740FC5DC-FB35-44A3-B265-0A93603DB5D1}" id="{4D83A3A4-7ABA-42A3-8807-A7809EFEEE97}">
    <text>Gezähe, Geräte, Werkzeuge, Maschinen, Apparate, abspringende Splitter</text>
  </threadedComment>
  <threadedComment ref="A31" dT="2020-11-21T10:31:35.81" personId="{740FC5DC-FB35-44A3-B265-0A93603DB5D1}" id="{170361C4-0C75-4AE3-A84C-FF2B2D8C8BCB}">
    <text>Chemikalien, biolog. Stoffe, Stoff, Zubereitungen, Fertigwaren</text>
  </threadedComment>
  <threadedComment ref="A34" dT="2020-11-21T10:31:58.48" personId="{740FC5DC-FB35-44A3-B265-0A93603DB5D1}" id="{FD2E8D9E-A0FC-4EE4-9042-300E456A2E70}">
    <text>Fahrung, Absteigen von Maschinen</text>
  </threadedComment>
  <threadedComment ref="A50" dT="2020-11-21T10:39:52.57" personId="{740FC5DC-FB35-44A3-B265-0A93603DB5D1}" id="{EFD6CE97-E35F-42F5-913A-0D7F7A9B3F02}">
    <text>Vergiftungen, Ersticken, mehrere Körperteile</text>
  </threadedComment>
  <threadedComment ref="A60" dT="2020-11-21T10:39:52.57" personId="{740FC5DC-FB35-44A3-B265-0A93603DB5D1}" id="{700EFE42-B9EC-45DE-A86F-683CA24BCD52}">
    <text>Vergiftungen, Ersticken, mehrere Körperteile</text>
  </threadedComment>
  <threadedComment ref="A70" dT="2020-11-21T10:39:52.57" personId="{740FC5DC-FB35-44A3-B265-0A93603DB5D1}" id="{0A6099FC-BD3D-4DE1-A56F-EB882E59398B}">
    <text>Vergiftungen, Ersticken, mehrere Körperteile</text>
  </threadedComment>
  <threadedComment ref="A80" dT="2020-11-21T10:39:52.57" personId="{740FC5DC-FB35-44A3-B265-0A93603DB5D1}" id="{2E3F37FB-E5FB-41FA-92F4-E79F2C794253}">
    <text>Vergiftungen, Ersticken, mehrere Körperteile</text>
  </threadedComment>
  <threadedComment ref="A94" dT="2020-11-21T10:39:52.57" personId="{740FC5DC-FB35-44A3-B265-0A93603DB5D1}" id="{2B47FD01-7E1E-4DEF-ABA7-E34A31933D71}">
    <text>Vergiftungen, Ersticken, mehrere Körperteile</text>
  </threadedComment>
</ThreadedComments>
</file>

<file path=xl/threadedComments/threadedComment23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C01D1907-99FF-46FB-A80C-8A87A79E5B18}">
    <text>Gezähe, Geräte, Werkzeuge, Maschinen, Apparate, abspringende Splitter</text>
  </threadedComment>
  <threadedComment ref="J3" dT="2020-11-21T09:55:47.49" personId="{740FC5DC-FB35-44A3-B265-0A93603DB5D1}" id="{BA8C3B2F-8FA5-41E6-88F7-D4C4FC0A457C}">
    <text>Gezähe, Geräte, Werkzeuge, Maschinen, Apparate, abspringende Splitter</text>
  </threadedComment>
  <threadedComment ref="A4" dT="2020-11-21T10:31:35.81" personId="{740FC5DC-FB35-44A3-B265-0A93603DB5D1}" id="{73643C5B-B6D6-4AA6-B17B-A48A7B09C2A0}">
    <text>Chemikalien, biolog. Stoffe, Stoff, Zubereitungen, Fertigwaren</text>
  </threadedComment>
  <threadedComment ref="J4" dT="2020-11-21T09:56:08.34" personId="{740FC5DC-FB35-44A3-B265-0A93603DB5D1}" id="{57052285-06A5-46B8-AC1E-DB9B2064CFD4}">
    <text>chemische Stoffe und Produkte</text>
  </threadedComment>
  <threadedComment ref="J5" dT="2020-11-21T09:56:33.15" personId="{740FC5DC-FB35-44A3-B265-0A93603DB5D1}" id="{C0577A94-78CD-4A9F-98AB-6FDF4BC8E13E}">
    <text>Verbruch, Wassereinbruch, abgleitendes Gestein</text>
  </threadedComment>
  <threadedComment ref="A7" dT="2020-11-21T10:31:58.48" personId="{740FC5DC-FB35-44A3-B265-0A93603DB5D1}" id="{88C4884D-0C4A-4FE6-B9D0-F873F074E90C}">
    <text>Fahrung, Absteigen von Maschinen</text>
  </threadedComment>
  <threadedComment ref="J7" dT="2020-11-21T09:57:18.64" personId="{740FC5DC-FB35-44A3-B265-0A93603DB5D1}" id="{B691B174-738C-4F43-A60F-D9DFA340852A}">
    <text>Fahrung</text>
  </threadedComment>
  <threadedComment ref="A12" dT="2020-11-21T10:31:02.74" personId="{740FC5DC-FB35-44A3-B265-0A93603DB5D1}" id="{5C8E4BEA-37C2-4CCC-85D1-B9AEE172F94B}">
    <text>Gezähe, Geräte, Werkzeuge, Maschinen, Apparate, abspringende Splitter</text>
  </threadedComment>
  <threadedComment ref="A13" dT="2020-11-21T10:31:35.81" personId="{740FC5DC-FB35-44A3-B265-0A93603DB5D1}" id="{838107CC-B6AC-43C1-BD80-3DB51C6539E1}">
    <text>Chemikalien, biolog. Stoffe, Stoff, Zubereitungen, Fertigwaren</text>
  </threadedComment>
  <threadedComment ref="A16" dT="2020-11-21T10:31:58.48" personId="{740FC5DC-FB35-44A3-B265-0A93603DB5D1}" id="{2B04D5A6-BE27-4A50-ACFF-4B3C619FB59D}">
    <text>Fahrung, Absteigen von Maschinen</text>
  </threadedComment>
  <threadedComment ref="A21" dT="2020-11-21T10:31:02.74" personId="{740FC5DC-FB35-44A3-B265-0A93603DB5D1}" id="{B52EA7ED-4C76-4CAF-9DE0-20F0DB96E932}">
    <text>Gezähe, Geräte, Werkzeuge, Maschinen, Apparate, abspringende Splitter</text>
  </threadedComment>
  <threadedComment ref="A22" dT="2020-11-21T10:31:35.81" personId="{740FC5DC-FB35-44A3-B265-0A93603DB5D1}" id="{71B33E47-D8EA-4E7E-8EA7-A0A7EFD6B6E3}">
    <text>Chemikalien, biolog. Stoffe, Stoff, Zubereitungen, Fertigwaren</text>
  </threadedComment>
  <threadedComment ref="L24" dT="2020-11-21T10:17:37.65" personId="{740FC5DC-FB35-44A3-B265-0A93603DB5D1}" id="{795C5362-C703-4862-B878-0EEEE8BFF71A}">
    <text>* je 1 Mio. verf. Arbeitsstunden</text>
  </threadedComment>
  <threadedComment ref="A25" dT="2020-11-21T10:31:58.48" personId="{740FC5DC-FB35-44A3-B265-0A93603DB5D1}" id="{CDB149FB-7D49-4658-A831-FB3C3606ABFC}">
    <text>Fahrung, Absteigen von Maschinen</text>
  </threadedComment>
  <threadedComment ref="A30" dT="2020-11-21T10:31:02.74" personId="{740FC5DC-FB35-44A3-B265-0A93603DB5D1}" id="{14DA7012-C68C-4947-9237-F2799C4FD808}">
    <text>Gezähe, Geräte, Werkzeuge, Maschinen, Apparate, abspringende Splitter</text>
  </threadedComment>
  <threadedComment ref="A31" dT="2020-11-21T10:31:35.81" personId="{740FC5DC-FB35-44A3-B265-0A93603DB5D1}" id="{DC8B391A-4A98-41B1-8166-E7353B59EAEF}">
    <text>Chemikalien, biolog. Stoffe, Stoff, Zubereitungen, Fertigwaren</text>
  </threadedComment>
  <threadedComment ref="A34" dT="2020-11-21T10:31:58.48" personId="{740FC5DC-FB35-44A3-B265-0A93603DB5D1}" id="{9306473E-C6DE-4434-931E-A60A7818B794}">
    <text>Fahrung, Absteigen von Maschinen</text>
  </threadedComment>
  <threadedComment ref="A50" dT="2020-11-21T10:39:52.57" personId="{740FC5DC-FB35-44A3-B265-0A93603DB5D1}" id="{8C7AA0CC-4E48-470C-940D-D2B78DFCBD91}">
    <text>Vergiftungen, Ersticken, mehrere Körperteile</text>
  </threadedComment>
  <threadedComment ref="A60" dT="2020-11-21T10:39:52.57" personId="{740FC5DC-FB35-44A3-B265-0A93603DB5D1}" id="{27807601-9F1F-4049-A41A-7B32EAB3CA73}">
    <text>Vergiftungen, Ersticken, mehrere Körperteile</text>
  </threadedComment>
  <threadedComment ref="A70" dT="2020-11-21T10:39:52.57" personId="{740FC5DC-FB35-44A3-B265-0A93603DB5D1}" id="{C1C1D341-1FFE-461C-82AB-1E7FF005BE35}">
    <text>Vergiftungen, Ersticken, mehrere Körperteile</text>
  </threadedComment>
  <threadedComment ref="A80" dT="2020-11-21T10:39:52.57" personId="{740FC5DC-FB35-44A3-B265-0A93603DB5D1}" id="{6FF0536C-AB97-407E-9E41-6BEA5EEF767F}">
    <text>Vergiftungen, Ersticken, mehrere Körperteile</text>
  </threadedComment>
  <threadedComment ref="A94" dT="2020-11-21T10:39:52.57" personId="{740FC5DC-FB35-44A3-B265-0A93603DB5D1}" id="{721CF3F2-79BB-4317-94DD-73FC205EA2B5}">
    <text>Vergiftungen, Ersticken, mehrere Körperteile</text>
  </threadedComment>
</ThreadedComments>
</file>

<file path=xl/threadedComments/threadedComment24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1306AD81-03D0-4B73-80F7-A26399D2421D}">
    <text>Gezähe, Geräte, Werkzeuge, Maschinen, Apparate, abspringende Splitter</text>
  </threadedComment>
  <threadedComment ref="J3" dT="2020-11-21T09:55:47.49" personId="{740FC5DC-FB35-44A3-B265-0A93603DB5D1}" id="{843581EE-35AD-4D19-88F6-57BC4B9ED90D}">
    <text>Gezähe, Geräte, Werkzeuge, Maschinen, Apparate, abspringende Splitter</text>
  </threadedComment>
  <threadedComment ref="A4" dT="2020-11-21T10:31:35.81" personId="{740FC5DC-FB35-44A3-B265-0A93603DB5D1}" id="{9EFC3DA7-6F80-4804-902F-C1B947F7BD54}">
    <text>Chemikalien, biolog. Stoffe, Stoff, Zubereitungen, Fertigwaren</text>
  </threadedComment>
  <threadedComment ref="J4" dT="2020-11-21T09:56:08.34" personId="{740FC5DC-FB35-44A3-B265-0A93603DB5D1}" id="{52478C08-292A-4B74-9DE4-150273AD766D}">
    <text>chemische Stoffe und Produkte</text>
  </threadedComment>
  <threadedComment ref="J5" dT="2020-11-21T09:56:33.15" personId="{740FC5DC-FB35-44A3-B265-0A93603DB5D1}" id="{4EA5C81E-372B-4C44-9032-9D73C90411B2}">
    <text>Verbruch, Wassereinbruch, abgleitendes Gestein</text>
  </threadedComment>
  <threadedComment ref="A7" dT="2020-11-21T10:31:58.48" personId="{740FC5DC-FB35-44A3-B265-0A93603DB5D1}" id="{557F3795-FE2A-4E09-91A8-F34D44719ACF}">
    <text>Fahrung, Absteigen von Maschinen</text>
  </threadedComment>
  <threadedComment ref="J7" dT="2020-11-21T09:57:18.64" personId="{740FC5DC-FB35-44A3-B265-0A93603DB5D1}" id="{32A735BB-4044-44E0-90BE-17A4B60B7C9C}">
    <text>Fahrung</text>
  </threadedComment>
  <threadedComment ref="A12" dT="2020-11-21T10:31:02.74" personId="{740FC5DC-FB35-44A3-B265-0A93603DB5D1}" id="{BCC3450F-D559-44AB-A0C1-FBA9D912BB78}">
    <text>Gezähe, Geräte, Werkzeuge, Maschinen, Apparate, abspringende Splitter</text>
  </threadedComment>
  <threadedComment ref="A13" dT="2020-11-21T10:31:35.81" personId="{740FC5DC-FB35-44A3-B265-0A93603DB5D1}" id="{C17C6F14-C6E2-4D10-9B44-9CB0E5A9680C}">
    <text>Chemikalien, biolog. Stoffe, Stoff, Zubereitungen, Fertigwaren</text>
  </threadedComment>
  <threadedComment ref="A16" dT="2020-11-21T10:31:58.48" personId="{740FC5DC-FB35-44A3-B265-0A93603DB5D1}" id="{6D7E9B26-1570-4C94-9A87-D7B4B05F2658}">
    <text>Fahrung, Absteigen von Maschinen</text>
  </threadedComment>
  <threadedComment ref="A21" dT="2020-11-21T10:31:02.74" personId="{740FC5DC-FB35-44A3-B265-0A93603DB5D1}" id="{DC1D2601-5FAD-4D24-8ACC-0695523D282D}">
    <text>Gezähe, Geräte, Werkzeuge, Maschinen, Apparate, abspringende Splitter</text>
  </threadedComment>
  <threadedComment ref="A22" dT="2020-11-21T10:31:35.81" personId="{740FC5DC-FB35-44A3-B265-0A93603DB5D1}" id="{1772C03C-F912-4E78-8555-E50F433EA336}">
    <text>Chemikalien, biolog. Stoffe, Stoff, Zubereitungen, Fertigwaren</text>
  </threadedComment>
  <threadedComment ref="L24" dT="2020-11-21T10:17:37.65" personId="{740FC5DC-FB35-44A3-B265-0A93603DB5D1}" id="{93EFF083-FE99-46E8-9C46-3FFB39C90D94}">
    <text>* je 1 Mio. verf. Arbeitsstunden</text>
  </threadedComment>
  <threadedComment ref="A25" dT="2020-11-21T10:31:58.48" personId="{740FC5DC-FB35-44A3-B265-0A93603DB5D1}" id="{10509F8F-BFE7-49E5-9694-033E00A3F5CF}">
    <text>Fahrung, Absteigen von Maschinen</text>
  </threadedComment>
  <threadedComment ref="A30" dT="2020-11-21T10:31:02.74" personId="{740FC5DC-FB35-44A3-B265-0A93603DB5D1}" id="{C975BC6E-C4F8-4E39-BB8C-FE1A2BD424FE}">
    <text>Gezähe, Geräte, Werkzeuge, Maschinen, Apparate, abspringende Splitter</text>
  </threadedComment>
  <threadedComment ref="A31" dT="2020-11-21T10:31:35.81" personId="{740FC5DC-FB35-44A3-B265-0A93603DB5D1}" id="{80A885A4-B6BC-4E79-835F-20589630A38A}">
    <text>Chemikalien, biolog. Stoffe, Stoff, Zubereitungen, Fertigwaren</text>
  </threadedComment>
  <threadedComment ref="A34" dT="2020-11-21T10:31:58.48" personId="{740FC5DC-FB35-44A3-B265-0A93603DB5D1}" id="{2373D68E-92A9-45DE-A3F9-DD015B7CDCCA}">
    <text>Fahrung, Absteigen von Maschinen</text>
  </threadedComment>
  <threadedComment ref="L44" dT="2021-03-18T20:15:16.84" personId="{740FC5DC-FB35-44A3-B265-0A93603DB5D1}" id="{FBAAC88E-B53D-43D1-8A51-E1B08FA8774A}">
    <text>1 im Untertagebergbau (bergfrei), 2 Tagebau (grundeigen)</text>
  </threadedComment>
  <threadedComment ref="A50" dT="2020-11-21T10:39:52.57" personId="{740FC5DC-FB35-44A3-B265-0A93603DB5D1}" id="{DA40680B-11DA-4B60-BFDF-15EED50B26F2}">
    <text>Vergiftungen, Ersticken, mehrere Körperteile</text>
  </threadedComment>
  <threadedComment ref="A60" dT="2020-11-21T10:39:52.57" personId="{740FC5DC-FB35-44A3-B265-0A93603DB5D1}" id="{245ADDD3-FD25-4B5E-B947-307533C27F85}">
    <text>Vergiftungen, Ersticken, mehrere Körperteile</text>
  </threadedComment>
  <threadedComment ref="A70" dT="2020-11-21T10:39:52.57" personId="{740FC5DC-FB35-44A3-B265-0A93603DB5D1}" id="{ED698BDE-C673-493D-82ED-D522E39DD830}">
    <text>Vergiftungen, Ersticken, mehrere Körperteile</text>
  </threadedComment>
  <threadedComment ref="A80" dT="2020-11-21T10:39:52.57" personId="{740FC5DC-FB35-44A3-B265-0A93603DB5D1}" id="{6FB5CCF0-2C62-4181-AE51-E8F3807F7DEA}">
    <text>Vergiftungen, Ersticken, mehrere Körperteile</text>
  </threadedComment>
  <threadedComment ref="A94" dT="2020-11-21T10:39:52.57" personId="{740FC5DC-FB35-44A3-B265-0A93603DB5D1}" id="{0D277FAE-DCA7-438D-A614-EF1DDDF5336C}">
    <text>Vergiftungen, Ersticken, mehrere Körperteile</text>
  </threadedComment>
</ThreadedComments>
</file>

<file path=xl/threadedComments/threadedComment25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1B06FDA7-36D3-4EB8-A92A-01B9D41E28D1}">
    <text>Gezähe, Geräte, Werkzeuge, Maschinen, Apparate, abspringende Splitter</text>
  </threadedComment>
  <threadedComment ref="J3" dT="2020-11-21T09:55:47.49" personId="{740FC5DC-FB35-44A3-B265-0A93603DB5D1}" id="{326C8EE3-D92D-4D6D-80B7-3BC4D0724916}">
    <text>Gezähe, Geräte, Werkzeuge, Maschinen, Apparate, abspringende Splitter</text>
  </threadedComment>
  <threadedComment ref="A4" dT="2020-11-21T10:31:35.81" personId="{740FC5DC-FB35-44A3-B265-0A93603DB5D1}" id="{C5BF1B1A-F2C7-493C-9A4E-64A5DA714EDB}">
    <text>Chemikalien, biolog. Stoffe, Stoff, Zubereitungen, Fertigwaren</text>
  </threadedComment>
  <threadedComment ref="J4" dT="2020-11-21T09:56:08.34" personId="{740FC5DC-FB35-44A3-B265-0A93603DB5D1}" id="{1CAEB247-B2A2-41FD-A75D-E561ADD625A8}">
    <text>chemische Stoffe und Produkte</text>
  </threadedComment>
  <threadedComment ref="J5" dT="2020-11-21T09:56:33.15" personId="{740FC5DC-FB35-44A3-B265-0A93603DB5D1}" id="{47352844-BD79-43B7-A4BD-D6D51F7CE42D}">
    <text>Verbruch, Wassereinbruch, abgleitendes Gestein</text>
  </threadedComment>
  <threadedComment ref="A7" dT="2020-11-21T10:31:58.48" personId="{740FC5DC-FB35-44A3-B265-0A93603DB5D1}" id="{0D67CED0-1B6D-4335-A41D-55B98DA4701D}">
    <text>Fahrung, Absteigen von Maschinen</text>
  </threadedComment>
  <threadedComment ref="J7" dT="2020-11-21T09:57:18.64" personId="{740FC5DC-FB35-44A3-B265-0A93603DB5D1}" id="{1938E919-4BAB-4691-94E2-E8C1AF38DEC2}">
    <text>Fahrung</text>
  </threadedComment>
  <threadedComment ref="A12" dT="2020-11-21T10:31:02.74" personId="{740FC5DC-FB35-44A3-B265-0A93603DB5D1}" id="{70B5A532-EBE3-4D10-B799-753DF0B2DE55}">
    <text>Gezähe, Geräte, Werkzeuge, Maschinen, Apparate, abspringende Splitter</text>
  </threadedComment>
  <threadedComment ref="A13" dT="2020-11-21T10:31:35.81" personId="{740FC5DC-FB35-44A3-B265-0A93603DB5D1}" id="{2E5B1396-BF22-408A-8A48-A40F12192A37}">
    <text>Chemikalien, biolog. Stoffe, Stoff, Zubereitungen, Fertigwaren</text>
  </threadedComment>
  <threadedComment ref="A16" dT="2020-11-21T10:31:58.48" personId="{740FC5DC-FB35-44A3-B265-0A93603DB5D1}" id="{864D79C2-0926-4662-A0A2-E4DF5D58AB1F}">
    <text>Fahrung, Absteigen von Maschinen</text>
  </threadedComment>
  <threadedComment ref="A21" dT="2020-11-21T10:31:02.74" personId="{740FC5DC-FB35-44A3-B265-0A93603DB5D1}" id="{AA0DEE33-CAB5-4854-A283-806946F4A7C0}">
    <text>Gezähe, Geräte, Werkzeuge, Maschinen, Apparate, abspringende Splitter</text>
  </threadedComment>
  <threadedComment ref="A22" dT="2020-11-21T10:31:35.81" personId="{740FC5DC-FB35-44A3-B265-0A93603DB5D1}" id="{02B9ED61-A898-4D60-B9B1-FB7D04A73B00}">
    <text>Chemikalien, biolog. Stoffe, Stoff, Zubereitungen, Fertigwaren</text>
  </threadedComment>
  <threadedComment ref="L24" dT="2020-11-21T10:17:37.65" personId="{740FC5DC-FB35-44A3-B265-0A93603DB5D1}" id="{EE94C4D9-8956-4E30-AD20-C25B08C0814A}">
    <text>* je 1 Mio. verf. Arbeitsstunden</text>
  </threadedComment>
  <threadedComment ref="A25" dT="2020-11-21T10:31:58.48" personId="{740FC5DC-FB35-44A3-B265-0A93603DB5D1}" id="{B1F480AC-4082-4891-BEB6-330F1B1738BC}">
    <text>Fahrung, Absteigen von Maschinen</text>
  </threadedComment>
  <threadedComment ref="A30" dT="2020-11-21T10:31:02.74" personId="{740FC5DC-FB35-44A3-B265-0A93603DB5D1}" id="{EBDB80CE-AF2F-449F-BEA1-28DF9D0CF3EF}">
    <text>Gezähe, Geräte, Werkzeuge, Maschinen, Apparate, abspringende Splitter</text>
  </threadedComment>
  <threadedComment ref="A31" dT="2020-11-21T10:31:35.81" personId="{740FC5DC-FB35-44A3-B265-0A93603DB5D1}" id="{C7070FB5-6429-4F9F-970E-266CB8889B57}">
    <text>Chemikalien, biolog. Stoffe, Stoff, Zubereitungen, Fertigwaren</text>
  </threadedComment>
  <threadedComment ref="A34" dT="2020-11-21T10:31:58.48" personId="{740FC5DC-FB35-44A3-B265-0A93603DB5D1}" id="{B0660F88-4169-4497-B2E3-A791886611E6}">
    <text>Fahrung, Absteigen von Maschinen</text>
  </threadedComment>
  <threadedComment ref="L44" dT="2021-03-18T20:15:16.84" personId="{740FC5DC-FB35-44A3-B265-0A93603DB5D1}" id="{DD2C6400-4A0B-42EA-B986-45BAF2F0EB45}">
    <text>1 im Bohrlochbergbau (bundeseigen), 1 im Tagebau (grundeigen)</text>
  </threadedComment>
</ThreadedComments>
</file>

<file path=xl/threadedComments/threadedComment26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A5CBA5B6-EB59-4BE6-91F3-83740E7244BA}">
    <text>Gezähe, Geräte, Werkzeuge, Maschinen, Apparate, abspringende Splitter</text>
  </threadedComment>
  <threadedComment ref="J3" dT="2020-11-21T09:55:47.49" personId="{740FC5DC-FB35-44A3-B265-0A93603DB5D1}" id="{32AB6702-6EC7-430D-8EDB-DAB976DC88B1}">
    <text>Gezähe, Geräte, Werkzeuge, Maschinen, Apparate, abspringende Splitter</text>
  </threadedComment>
  <threadedComment ref="A4" dT="2020-11-21T10:31:35.81" personId="{740FC5DC-FB35-44A3-B265-0A93603DB5D1}" id="{408DD030-C1E3-4E8D-8E52-3C10A80A9133}">
    <text>Chemikalien, biolog. Stoffe, Stoff, Zubereitungen, Fertigwaren</text>
  </threadedComment>
  <threadedComment ref="J4" dT="2020-11-21T09:56:08.34" personId="{740FC5DC-FB35-44A3-B265-0A93603DB5D1}" id="{0FA08889-B3BC-46AF-B72E-A1E653D9A405}">
    <text>chemische Stoffe und Produkte</text>
  </threadedComment>
  <threadedComment ref="J5" dT="2020-11-21T09:56:33.15" personId="{740FC5DC-FB35-44A3-B265-0A93603DB5D1}" id="{00C971B2-7314-4446-B90C-4E35DE80D03C}">
    <text>Verbruch, Wassereinbruch, abgleitendes Gestein</text>
  </threadedComment>
  <threadedComment ref="A7" dT="2020-11-21T10:31:58.48" personId="{740FC5DC-FB35-44A3-B265-0A93603DB5D1}" id="{2CE5AAA4-C169-499C-90B2-D17EEA837BF7}">
    <text>Fahrung, Absteigen von Maschinen</text>
  </threadedComment>
  <threadedComment ref="J7" dT="2020-11-21T09:57:18.64" personId="{740FC5DC-FB35-44A3-B265-0A93603DB5D1}" id="{4265705D-1543-4978-A9EB-15508F56663E}">
    <text>Fahrung</text>
  </threadedComment>
  <threadedComment ref="A12" dT="2020-11-21T10:31:02.74" personId="{740FC5DC-FB35-44A3-B265-0A93603DB5D1}" id="{AF2D892E-BA7B-4A6C-A41F-E2AA5E275DD1}">
    <text>Gezähe, Geräte, Werkzeuge, Maschinen, Apparate, abspringende Splitter</text>
  </threadedComment>
  <threadedComment ref="A13" dT="2020-11-21T10:31:35.81" personId="{740FC5DC-FB35-44A3-B265-0A93603DB5D1}" id="{11ECEEFE-C0A4-4A9B-85A9-940DC7A62D6F}">
    <text>Chemikalien, biolog. Stoffe, Stoff, Zubereitungen, Fertigwaren</text>
  </threadedComment>
  <threadedComment ref="A16" dT="2020-11-21T10:31:58.48" personId="{740FC5DC-FB35-44A3-B265-0A93603DB5D1}" id="{B7B9A2F4-10D3-45E8-B20C-16FB373A70EC}">
    <text>Fahrung, Absteigen von Maschinen</text>
  </threadedComment>
  <threadedComment ref="A21" dT="2020-11-21T10:31:02.74" personId="{740FC5DC-FB35-44A3-B265-0A93603DB5D1}" id="{105EC9FD-FC88-4BED-9960-90D55B27244E}">
    <text>Gezähe, Geräte, Werkzeuge, Maschinen, Apparate, abspringende Splitter</text>
  </threadedComment>
  <threadedComment ref="A22" dT="2020-11-21T10:31:35.81" personId="{740FC5DC-FB35-44A3-B265-0A93603DB5D1}" id="{57685C57-A88E-4CC0-AC1F-12FB5E4464EC}">
    <text>Chemikalien, biolog. Stoffe, Stoff, Zubereitungen, Fertigwaren</text>
  </threadedComment>
  <threadedComment ref="A25" dT="2020-11-21T10:31:58.48" personId="{740FC5DC-FB35-44A3-B265-0A93603DB5D1}" id="{90BA4217-664C-438E-B877-6984FE198640}">
    <text>Fahrung, Absteigen von Maschinen</text>
  </threadedComment>
  <threadedComment ref="L25" dT="2020-11-21T10:17:37.65" personId="{740FC5DC-FB35-44A3-B265-0A93603DB5D1}" id="{B5D568B7-60EB-45BE-B890-E7A2F626D6B8}">
    <text>* je 1 Mio. verf. Arbeitsstunden</text>
  </threadedComment>
  <threadedComment ref="A30" dT="2020-11-21T10:31:02.74" personId="{740FC5DC-FB35-44A3-B265-0A93603DB5D1}" id="{AD440565-4225-40CC-8CC1-FAA99C3F2646}">
    <text>Gezähe, Geräte, Werkzeuge, Maschinen, Apparate, abspringende Splitter</text>
  </threadedComment>
  <threadedComment ref="A31" dT="2020-11-21T10:31:35.81" personId="{740FC5DC-FB35-44A3-B265-0A93603DB5D1}" id="{DD9427D5-E7B2-49BC-B55C-97938CD99EA6}">
    <text>Chemikalien, biolog. Stoffe, Stoff, Zubereitungen, Fertigwaren</text>
  </threadedComment>
  <threadedComment ref="A34" dT="2020-11-21T10:31:58.48" personId="{740FC5DC-FB35-44A3-B265-0A93603DB5D1}" id="{C83F69D1-F267-41A6-BFA8-B33B5673865A}">
    <text>Fahrung, Absteigen von Maschinen</text>
  </threadedComment>
  <threadedComment ref="L45" dT="2021-03-18T20:15:16.84" personId="{740FC5DC-FB35-44A3-B265-0A93603DB5D1}" id="{55063F97-35CC-449C-9325-ABD9FEF868D8}">
    <text>1 im Untertagebergbau (bergfrei), 1 im Tagebau (grundeigen)</text>
  </threadedComment>
</ThreadedComments>
</file>

<file path=xl/threadedComments/threadedComment27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57580534-00CF-4081-958A-3C1A9B60F98F}">
    <text>Gezähe, Geräte, Werkzeuge, Maschinen, Apparate, abspringende Splitter</text>
  </threadedComment>
  <threadedComment ref="J3" dT="2020-11-21T09:55:47.49" personId="{740FC5DC-FB35-44A3-B265-0A93603DB5D1}" id="{4B3B1C4B-180D-4E7C-928B-05EF628E83D5}">
    <text>Gezähe, Geräte, Werkzeuge, Maschinen, Apparate, abspringende Splitter</text>
  </threadedComment>
  <threadedComment ref="A4" dT="2020-11-21T10:31:35.81" personId="{740FC5DC-FB35-44A3-B265-0A93603DB5D1}" id="{4CA94FFD-561B-495F-A105-161007A25291}">
    <text>Chemikalien, biolog. Stoffe, Stoff, Zubereitungen, Fertigwaren</text>
  </threadedComment>
  <threadedComment ref="J4" dT="2020-11-21T09:56:08.34" personId="{740FC5DC-FB35-44A3-B265-0A93603DB5D1}" id="{CC595E06-92B1-422D-8EF2-E2DD51689857}">
    <text>chemische Stoffe und Produkte</text>
  </threadedComment>
  <threadedComment ref="J5" dT="2020-11-21T09:56:33.15" personId="{740FC5DC-FB35-44A3-B265-0A93603DB5D1}" id="{9F16C94F-01A8-4849-B373-08EA48CF866F}">
    <text>Verbruch, Wassereinbruch, abgleitendes Gestein</text>
  </threadedComment>
  <threadedComment ref="A7" dT="2020-11-21T10:31:58.48" personId="{740FC5DC-FB35-44A3-B265-0A93603DB5D1}" id="{5F844B83-78F2-4A1A-A0BC-4D78A8ADE141}">
    <text>Fahrung, Absteigen von Maschinen</text>
  </threadedComment>
  <threadedComment ref="J7" dT="2020-11-21T09:57:18.64" personId="{740FC5DC-FB35-44A3-B265-0A93603DB5D1}" id="{59698817-D2D8-425D-91D1-23CAA46356CB}">
    <text>Fahrung</text>
  </threadedComment>
  <threadedComment ref="A12" dT="2020-11-21T10:31:02.74" personId="{740FC5DC-FB35-44A3-B265-0A93603DB5D1}" id="{48CE5DA0-743B-4A66-B0C2-5625C681F30F}">
    <text>Gezähe, Geräte, Werkzeuge, Maschinen, Apparate, abspringende Splitter</text>
  </threadedComment>
  <threadedComment ref="A13" dT="2020-11-21T10:31:35.81" personId="{740FC5DC-FB35-44A3-B265-0A93603DB5D1}" id="{F7D4D71B-74D3-49CD-915B-D68E8B6DD53E}">
    <text>Chemikalien, biolog. Stoffe, Stoff, Zubereitungen, Fertigwaren</text>
  </threadedComment>
  <threadedComment ref="A16" dT="2020-11-21T10:31:58.48" personId="{740FC5DC-FB35-44A3-B265-0A93603DB5D1}" id="{AE09113D-9669-432D-B74D-569656181D8B}">
    <text>Fahrung, Absteigen von Maschinen</text>
  </threadedComment>
  <threadedComment ref="A21" dT="2020-11-21T10:31:02.74" personId="{740FC5DC-FB35-44A3-B265-0A93603DB5D1}" id="{3DEF00D7-EED7-468C-8617-7D9F2F5CAABE}">
    <text>Gezähe, Geräte, Werkzeuge, Maschinen, Apparate, abspringende Splitter</text>
  </threadedComment>
  <threadedComment ref="A22" dT="2020-11-21T10:31:35.81" personId="{740FC5DC-FB35-44A3-B265-0A93603DB5D1}" id="{25BFE157-DEF1-49A7-A2A6-D1AB0FE29ED8}">
    <text>Chemikalien, biolog. Stoffe, Stoff, Zubereitungen, Fertigwaren</text>
  </threadedComment>
  <threadedComment ref="A25" dT="2020-11-21T10:31:58.48" personId="{740FC5DC-FB35-44A3-B265-0A93603DB5D1}" id="{6DB39377-548E-4A19-B999-C2498D6AA0E2}">
    <text>Fahrung, Absteigen von Maschinen</text>
  </threadedComment>
  <threadedComment ref="L25" dT="2020-11-21T10:17:37.65" personId="{740FC5DC-FB35-44A3-B265-0A93603DB5D1}" id="{2CDE1218-3F6B-4C9F-AE9E-65D5DDEEFA24}">
    <text>* je 1 Mio. verf. Arbeitsstunden</text>
  </threadedComment>
  <threadedComment ref="A30" dT="2020-11-21T10:31:02.74" personId="{740FC5DC-FB35-44A3-B265-0A93603DB5D1}" id="{1DD73AD0-661E-4275-AA3F-6BDCCE12B25B}">
    <text>Gezähe, Geräte, Werkzeuge, Maschinen, Apparate, abspringende Splitter</text>
  </threadedComment>
  <threadedComment ref="A31" dT="2020-11-21T10:31:35.81" personId="{740FC5DC-FB35-44A3-B265-0A93603DB5D1}" id="{2E43C8F1-D24C-4EFC-9451-BBA476C12950}">
    <text>Chemikalien, biolog. Stoffe, Stoff, Zubereitungen, Fertigwaren</text>
  </threadedComment>
  <threadedComment ref="A34" dT="2020-11-21T10:31:58.48" personId="{740FC5DC-FB35-44A3-B265-0A93603DB5D1}" id="{28B0F88E-0608-4950-8BED-ABECE7673F1D}">
    <text>Fahrung, Absteigen von Maschinen</text>
  </threadedComment>
  <threadedComment ref="L45" dT="2021-03-18T20:15:16.84" personId="{740FC5DC-FB35-44A3-B265-0A93603DB5D1}" id="{21A7BA67-891F-481A-985E-760A90A58CC7}">
    <text>1 bei Benützung von Grubenbauen eines stillgelegten Bergwerk zu anderen Zwecken als dem Gewinnen mineralischer Rohstoffe</text>
  </threadedComment>
</ThreadedComments>
</file>

<file path=xl/threadedComments/threadedComment28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53D4533D-CC0E-4A57-82EE-23A87361CE46}">
    <text>Gezähe, Geräte, Werkzeuge, Maschinen, Apparate, abspringende Splitter</text>
  </threadedComment>
  <threadedComment ref="J3" dT="2020-11-21T09:55:47.49" personId="{740FC5DC-FB35-44A3-B265-0A93603DB5D1}" id="{5136CA8A-8D2B-49A0-8538-3D08EC425583}">
    <text>Gezähe, Geräte, Werkzeuge, Maschinen, Apparate, abspringende Splitter</text>
  </threadedComment>
  <threadedComment ref="A4" dT="2020-11-21T10:31:35.81" personId="{740FC5DC-FB35-44A3-B265-0A93603DB5D1}" id="{2BE1046B-71AE-4C2E-B5C2-FE6463B98591}">
    <text>Chemikalien, biolog. Stoffe, Stoff, Zubereitungen, Fertigwaren</text>
  </threadedComment>
  <threadedComment ref="J4" dT="2020-11-21T09:56:08.34" personId="{740FC5DC-FB35-44A3-B265-0A93603DB5D1}" id="{6C203EA7-D4B1-4EA8-90C0-A9483F9E6F85}">
    <text>chemische Stoffe und Produkte</text>
  </threadedComment>
  <threadedComment ref="J5" dT="2020-11-21T09:56:33.15" personId="{740FC5DC-FB35-44A3-B265-0A93603DB5D1}" id="{6F84747E-6469-49DC-8972-F1DB1F8CB978}">
    <text>Verbruch, Wassereinbruch, abgleitendes Gestein</text>
  </threadedComment>
  <threadedComment ref="A7" dT="2020-11-21T10:31:58.48" personId="{740FC5DC-FB35-44A3-B265-0A93603DB5D1}" id="{C21198AA-F41B-47ED-A378-3619443FE0C9}">
    <text>Fahrung, Absteigen von Maschinen</text>
  </threadedComment>
  <threadedComment ref="J7" dT="2020-11-21T09:57:18.64" personId="{740FC5DC-FB35-44A3-B265-0A93603DB5D1}" id="{2F4BA960-7944-4389-A7B0-FB514D0AB08C}">
    <text>Fahrung</text>
  </threadedComment>
  <threadedComment ref="A12" dT="2020-11-21T10:31:02.74" personId="{740FC5DC-FB35-44A3-B265-0A93603DB5D1}" id="{23ABDEC5-2BB0-4EA2-993D-8206304F3C21}">
    <text>Gezähe, Geräte, Werkzeuge, Maschinen, Apparate, abspringende Splitter</text>
  </threadedComment>
  <threadedComment ref="A13" dT="2020-11-21T10:31:35.81" personId="{740FC5DC-FB35-44A3-B265-0A93603DB5D1}" id="{DFB3CDFF-936A-4034-BC28-A8A96BCCECE6}">
    <text>Chemikalien, biolog. Stoffe, Stoff, Zubereitungen, Fertigwaren</text>
  </threadedComment>
  <threadedComment ref="A16" dT="2020-11-21T10:31:58.48" personId="{740FC5DC-FB35-44A3-B265-0A93603DB5D1}" id="{3B88F40B-D1EF-4653-8C0E-0A56958E036D}">
    <text>Fahrung, Absteigen von Maschinen</text>
  </threadedComment>
  <threadedComment ref="A21" dT="2020-11-21T10:31:02.74" personId="{740FC5DC-FB35-44A3-B265-0A93603DB5D1}" id="{7B5CABD0-8EC3-4517-B115-B530A31F9FEC}">
    <text>Gezähe, Geräte, Werkzeuge, Maschinen, Apparate, abspringende Splitter</text>
  </threadedComment>
  <threadedComment ref="A22" dT="2020-11-21T10:31:35.81" personId="{740FC5DC-FB35-44A3-B265-0A93603DB5D1}" id="{5C2AA533-D6BC-4F2C-A0EF-BD9BF65218E4}">
    <text>Chemikalien, biolog. Stoffe, Stoff, Zubereitungen, Fertigwaren</text>
  </threadedComment>
  <threadedComment ref="A25" dT="2020-11-21T10:31:58.48" personId="{740FC5DC-FB35-44A3-B265-0A93603DB5D1}" id="{A2CDB958-E53A-4546-8D30-948505A76DE8}">
    <text>Fahrung, Absteigen von Maschinen</text>
  </threadedComment>
  <threadedComment ref="L25" dT="2020-11-21T10:17:37.65" personId="{740FC5DC-FB35-44A3-B265-0A93603DB5D1}" id="{75F63AF8-49F6-45E6-A30C-5F60B82D0A4E}">
    <text>* je 1 Mio. verf. Arbeitsstunden</text>
  </threadedComment>
  <threadedComment ref="A30" dT="2020-11-21T10:31:02.74" personId="{740FC5DC-FB35-44A3-B265-0A93603DB5D1}" id="{AAD011DF-F5D0-40E1-8511-E48CBDE4FF9D}">
    <text>Gezähe, Geräte, Werkzeuge, Maschinen, Apparate, abspringende Splitter</text>
  </threadedComment>
  <threadedComment ref="A31" dT="2020-11-21T10:31:35.81" personId="{740FC5DC-FB35-44A3-B265-0A93603DB5D1}" id="{35E45F14-5B17-40EC-B387-EC75EE092477}">
    <text>Chemikalien, biolog. Stoffe, Stoff, Zubereitungen, Fertigwaren</text>
  </threadedComment>
  <threadedComment ref="A34" dT="2020-11-21T10:31:58.48" personId="{740FC5DC-FB35-44A3-B265-0A93603DB5D1}" id="{CD1A0BCE-7B39-4375-A06C-926AC0AA23FE}">
    <text>Fahrung, Absteigen von Maschinen</text>
  </threadedComment>
  <threadedComment ref="L45" dT="2021-03-18T20:15:16.84" personId="{740FC5DC-FB35-44A3-B265-0A93603DB5D1}" id="{13DCA21D-DE72-40AE-A8BE-D793BE6AD82C}">
    <text>1 in Untertagebetrieb (bergfrei)</text>
  </threadedComment>
</ThreadedComments>
</file>

<file path=xl/threadedComments/threadedComment29.xml><?xml version="1.0" encoding="utf-8"?>
<ThreadedComments xmlns="http://schemas.microsoft.com/office/spreadsheetml/2018/threadedcomments" xmlns:x="http://schemas.openxmlformats.org/spreadsheetml/2006/main">
  <threadedComment ref="J3" dT="2020-11-21T09:55:47.49" personId="{740FC5DC-FB35-44A3-B265-0A93603DB5D1}" id="{8B776217-9683-42A6-8F11-607FA39FE655}">
    <text>Gezähe, Geräte, Werkzeuge, Maschinen, Apparate, abspringende Splitter</text>
  </threadedComment>
  <threadedComment ref="J4" dT="2020-11-21T09:56:08.34" personId="{740FC5DC-FB35-44A3-B265-0A93603DB5D1}" id="{E26B212C-4953-40CE-B36A-89E76C31C7D6}">
    <text>chemische Stoffe und Produkte</text>
  </threadedComment>
  <threadedComment ref="J5" dT="2020-11-21T09:56:33.15" personId="{740FC5DC-FB35-44A3-B265-0A93603DB5D1}" id="{4E06D3CE-5085-4EE0-BBBA-8D46B8268BA8}">
    <text>Verbruch, Wassereinbruch, abgleitendes Gestein</text>
  </threadedComment>
  <threadedComment ref="J7" dT="2020-11-21T09:57:18.64" personId="{740FC5DC-FB35-44A3-B265-0A93603DB5D1}" id="{5DBE0599-FE0E-487B-8D04-A79A42545843}">
    <text>Fahrung</text>
  </threadedComment>
  <threadedComment ref="L28" dT="2020-11-21T10:17:37.65" personId="{740FC5DC-FB35-44A3-B265-0A93603DB5D1}" id="{C66A021C-DB5B-48D7-A504-BBBE03B913AE}">
    <text>* je 1 Mio. verf. Arbeitsstunden</text>
  </threadedComment>
  <threadedComment ref="L48" dT="2021-03-18T20:15:16.84" personId="{740FC5DC-FB35-44A3-B265-0A93603DB5D1}" id="{56E250CA-7614-480B-A041-9ED7D5F14387}">
    <text>1 in Untertagebetrieb (bergfrei)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11" dT="2020-11-21T10:39:52.57" personId="{740FC5DC-FB35-44A3-B265-0A93603DB5D1}" id="{D818DEF3-1DF6-47CF-8685-B2188EC44552}">
    <text>Vergiftungen, Ersticken, mehrere Körperteile</text>
  </threadedComment>
  <threadedComment ref="A22" dT="2020-11-21T10:39:52.57" personId="{740FC5DC-FB35-44A3-B265-0A93603DB5D1}" id="{1833166E-22DF-4E68-A59C-EDFA1374943C}">
    <text>Vergiftungen, Ersticken, mehrere Körperteile</text>
  </threadedComment>
  <threadedComment ref="A33" dT="2020-11-21T10:39:52.57" personId="{740FC5DC-FB35-44A3-B265-0A93603DB5D1}" id="{1C9A1BAC-C0F2-4277-8346-E2D8E338199B}">
    <text>Vergiftungen, Ersticken, mehrere Körperteile</text>
  </threadedComment>
  <threadedComment ref="A44" dT="2020-11-21T10:39:52.57" personId="{740FC5DC-FB35-44A3-B265-0A93603DB5D1}" id="{4EE0EE82-C3E0-418A-9482-6FEAE66C5645}">
    <text>Vergiftungen, Ersticken, mehrere Körperteile</text>
  </threadedComment>
  <threadedComment ref="A58" dT="2020-11-21T10:39:52.57" personId="{740FC5DC-FB35-44A3-B265-0A93603DB5D1}" id="{E81D8D26-223D-402C-9473-A74AE8B424CB}">
    <text>Vergiftungen, Ersticken, mehrere Körperteile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F09563F6-998F-41F1-B53C-B6D5BC8FBCB9}">
    <text>Gezähe, Geräte, Werkzeuge, Maschinen, Apparate, abspringende Splitter</text>
  </threadedComment>
  <threadedComment ref="A4" dT="2020-11-21T10:31:35.81" personId="{740FC5DC-FB35-44A3-B265-0A93603DB5D1}" id="{9283A17D-A932-46F2-B1E3-3D077EB9BB06}">
    <text>Chemikalien, biolog. Stoffe, Stoff, Zubereitungen, Fertigwaren</text>
  </threadedComment>
  <threadedComment ref="A7" dT="2020-11-21T10:31:58.48" personId="{740FC5DC-FB35-44A3-B265-0A93603DB5D1}" id="{5B13F2CA-1A5F-4836-9362-925669C0FDF4}">
    <text>Fahrung, Absteigen von Maschinen</text>
  </threadedComment>
  <threadedComment ref="A12" dT="2020-11-21T10:31:02.74" personId="{740FC5DC-FB35-44A3-B265-0A93603DB5D1}" id="{991E2C87-637C-46BA-8357-8F67E6AC0648}">
    <text>Gezähe, Geräte, Werkzeuge, Maschinen, Apparate, abspringende Splitter</text>
  </threadedComment>
  <threadedComment ref="A13" dT="2020-11-21T10:31:35.81" personId="{740FC5DC-FB35-44A3-B265-0A93603DB5D1}" id="{53BC6C40-31D7-4166-87CE-4E55FED010C5}">
    <text>Chemikalien, biolog. Stoffe, Stoff, Zubereitungen, Fertigwaren</text>
  </threadedComment>
  <threadedComment ref="A16" dT="2020-11-21T10:31:58.48" personId="{740FC5DC-FB35-44A3-B265-0A93603DB5D1}" id="{7D97D135-E1D3-4F29-AEFF-F5359A731C91}">
    <text>Fahrung, Absteigen von Maschinen</text>
  </threadedComment>
  <threadedComment ref="A21" dT="2020-11-21T10:31:02.74" personId="{740FC5DC-FB35-44A3-B265-0A93603DB5D1}" id="{210E8E29-B554-4789-BBF1-59306C123E37}">
    <text>Gezähe, Geräte, Werkzeuge, Maschinen, Apparate, abspringende Splitter</text>
  </threadedComment>
  <threadedComment ref="A22" dT="2020-11-21T10:31:35.81" personId="{740FC5DC-FB35-44A3-B265-0A93603DB5D1}" id="{3FB77453-07F4-429A-97AF-F771560FDB44}">
    <text>Chemikalien, biolog. Stoffe, Stoff, Zubereitungen, Fertigwaren</text>
  </threadedComment>
  <threadedComment ref="A25" dT="2020-11-21T10:31:58.48" personId="{740FC5DC-FB35-44A3-B265-0A93603DB5D1}" id="{BF935CCA-AC97-4515-8594-899FB73D70E2}">
    <text>Fahrung, Absteigen von Maschinen</text>
  </threadedComment>
  <threadedComment ref="A30" dT="2020-11-21T10:31:02.74" personId="{740FC5DC-FB35-44A3-B265-0A93603DB5D1}" id="{3F0CEF23-E8CF-4513-9A23-788F8D825A68}">
    <text>Gezähe, Geräte, Werkzeuge, Maschinen, Apparate, abspringende Splitter</text>
  </threadedComment>
  <threadedComment ref="A31" dT="2020-11-21T10:31:35.81" personId="{740FC5DC-FB35-44A3-B265-0A93603DB5D1}" id="{7FE1D820-C2AC-4224-80EC-0E7B93E32771}">
    <text>Chemikalien, biolog. Stoffe, Stoff, Zubereitungen, Fertigwaren</text>
  </threadedComment>
  <threadedComment ref="A34" dT="2020-11-21T10:31:58.48" personId="{740FC5DC-FB35-44A3-B265-0A93603DB5D1}" id="{29717681-B258-4863-825E-E86D41038DFC}">
    <text>Fahrung, Absteigen von Maschinen</text>
  </threadedComment>
  <threadedComment ref="A41" dT="2020-11-21T10:31:02.74" personId="{740FC5DC-FB35-44A3-B265-0A93603DB5D1}" id="{6D16EE03-19C9-486B-90BB-5EB6F21DBD2C}">
    <text>Gezähe, Geräte, Werkzeuge, Maschinen, Apparate, abspringende Splitter</text>
  </threadedComment>
  <threadedComment ref="A42" dT="2020-11-21T10:31:35.81" personId="{740FC5DC-FB35-44A3-B265-0A93603DB5D1}" id="{B96A3D47-51F2-4FC6-8845-D3FBAE8B4488}">
    <text>Chemikalien, biolog. Stoffe, Stoff, Zubereitungen, Fertigwaren</text>
  </threadedComment>
  <threadedComment ref="A45" dT="2020-11-21T10:31:58.48" personId="{740FC5DC-FB35-44A3-B265-0A93603DB5D1}" id="{CE69F54E-D813-428B-96D1-97FB6B3C092A}">
    <text>Fahrung, Absteigen von Maschinen</text>
  </threadedComment>
  <threadedComment ref="A61" dT="2020-11-21T10:39:52.57" personId="{740FC5DC-FB35-44A3-B265-0A93603DB5D1}" id="{75205C6C-1B01-42DF-837B-C4FED9B67805}">
    <text>Vergiftungen, Ersticken, mehrere Körperteile</text>
  </threadedComment>
  <threadedComment ref="A71" dT="2020-11-21T10:39:52.57" personId="{740FC5DC-FB35-44A3-B265-0A93603DB5D1}" id="{2831B664-AAC8-48A6-8AEC-F6FB62BDC816}">
    <text>Vergiftungen, Ersticken, mehrere Körperteile</text>
  </threadedComment>
  <threadedComment ref="A81" dT="2020-11-21T10:39:52.57" personId="{740FC5DC-FB35-44A3-B265-0A93603DB5D1}" id="{689DA63D-F9B0-4654-B840-C8888D25D8FA}">
    <text>Vergiftungen, Ersticken, mehrere Körperteile</text>
  </threadedComment>
  <threadedComment ref="A91" dT="2020-11-21T10:39:52.57" personId="{740FC5DC-FB35-44A3-B265-0A93603DB5D1}" id="{70B4778D-EC61-45CF-8E8C-26478B0440D6}">
    <text>Vergiftungen, Ersticken, mehrere Körperteile</text>
  </threadedComment>
  <threadedComment ref="A105" dT="2020-11-21T10:39:52.57" personId="{740FC5DC-FB35-44A3-B265-0A93603DB5D1}" id="{C591DFF4-1CAE-42B3-8357-36F157AFE4CE}">
    <text>Vergiftungen, Ersticken, mehrere Körperteile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4E0B75DD-7897-490F-9209-566C8965CA1A}">
    <text>Gezähe, Geräte, Werkzeuge, Maschinen, Apparate, abspringende Splitter</text>
  </threadedComment>
  <threadedComment ref="A4" dT="2020-11-21T10:31:35.81" personId="{740FC5DC-FB35-44A3-B265-0A93603DB5D1}" id="{D797FEA9-9EF4-4CEA-AF37-297C011B2D4F}">
    <text>Chemikalien, biolog. Stoffe, Stoff, Zubereitungen, Fertigwaren</text>
  </threadedComment>
  <threadedComment ref="A7" dT="2020-11-21T10:31:58.48" personId="{740FC5DC-FB35-44A3-B265-0A93603DB5D1}" id="{2CA4A5CA-C74A-4DF7-A632-3930152BCBD7}">
    <text>Fahrung, Absteigen von Maschinen</text>
  </threadedComment>
  <threadedComment ref="A12" dT="2020-11-21T10:31:02.74" personId="{740FC5DC-FB35-44A3-B265-0A93603DB5D1}" id="{FF9729AA-FC35-4C0D-9AB2-C6F96CFBD3C2}">
    <text>Gezähe, Geräte, Werkzeuge, Maschinen, Apparate, abspringende Splitter</text>
  </threadedComment>
  <threadedComment ref="A13" dT="2020-11-21T10:31:35.81" personId="{740FC5DC-FB35-44A3-B265-0A93603DB5D1}" id="{4DE04E37-AB0D-4E97-B084-209C86665F0E}">
    <text>Chemikalien, biolog. Stoffe, Stoff, Zubereitungen, Fertigwaren</text>
  </threadedComment>
  <threadedComment ref="A16" dT="2020-11-21T10:31:58.48" personId="{740FC5DC-FB35-44A3-B265-0A93603DB5D1}" id="{A917C69D-97B7-4DDF-AC7E-91D03E3B66AD}">
    <text>Fahrung, Absteigen von Maschinen</text>
  </threadedComment>
  <threadedComment ref="A21" dT="2020-11-21T10:31:02.74" personId="{740FC5DC-FB35-44A3-B265-0A93603DB5D1}" id="{9412F254-3283-45C7-AF09-B7351DFE690D}">
    <text>Gezähe, Geräte, Werkzeuge, Maschinen, Apparate, abspringende Splitter</text>
  </threadedComment>
  <threadedComment ref="A22" dT="2020-11-21T10:31:35.81" personId="{740FC5DC-FB35-44A3-B265-0A93603DB5D1}" id="{BEDFC33F-D5B0-4CC5-B0DF-5B5F0B79F012}">
    <text>Chemikalien, biolog. Stoffe, Stoff, Zubereitungen, Fertigwaren</text>
  </threadedComment>
  <threadedComment ref="A25" dT="2020-11-21T10:31:58.48" personId="{740FC5DC-FB35-44A3-B265-0A93603DB5D1}" id="{AD69CBCE-08D4-47E5-BA2F-E0DBADDE7888}">
    <text>Fahrung, Absteigen von Maschinen</text>
  </threadedComment>
  <threadedComment ref="A30" dT="2020-11-21T10:31:02.74" personId="{740FC5DC-FB35-44A3-B265-0A93603DB5D1}" id="{1768D5B5-79B4-44C4-BED3-0FF181BACA2F}">
    <text>Gezähe, Geräte, Werkzeuge, Maschinen, Apparate, abspringende Splitter</text>
  </threadedComment>
  <threadedComment ref="A31" dT="2020-11-21T10:31:35.81" personId="{740FC5DC-FB35-44A3-B265-0A93603DB5D1}" id="{AABE597A-8610-4ABA-AE1D-C391A7E11E81}">
    <text>Chemikalien, biolog. Stoffe, Stoff, Zubereitungen, Fertigwaren</text>
  </threadedComment>
  <threadedComment ref="A34" dT="2020-11-21T10:31:58.48" personId="{740FC5DC-FB35-44A3-B265-0A93603DB5D1}" id="{8629C3B0-7AEE-478D-8E3E-F759674BB699}">
    <text>Fahrung, Absteigen von Maschinen</text>
  </threadedComment>
  <threadedComment ref="A41" dT="2020-11-21T10:31:02.74" personId="{740FC5DC-FB35-44A3-B265-0A93603DB5D1}" id="{8574274B-E240-455D-BF30-8C174F9D7EC7}">
    <text>Gezähe, Geräte, Werkzeuge, Maschinen, Apparate, abspringende Splitter</text>
  </threadedComment>
  <threadedComment ref="A42" dT="2020-11-21T10:31:35.81" personId="{740FC5DC-FB35-44A3-B265-0A93603DB5D1}" id="{C116945D-603B-4C9F-89CD-2AEC7D23568A}">
    <text>Chemikalien, biolog. Stoffe, Stoff, Zubereitungen, Fertigwaren</text>
  </threadedComment>
  <threadedComment ref="A45" dT="2020-11-21T10:31:58.48" personId="{740FC5DC-FB35-44A3-B265-0A93603DB5D1}" id="{C312ACA7-A343-432A-BCF1-BBE31469C485}">
    <text>Fahrung, Absteigen von Maschinen</text>
  </threadedComment>
  <threadedComment ref="A61" dT="2020-11-21T10:39:52.57" personId="{740FC5DC-FB35-44A3-B265-0A93603DB5D1}" id="{E1967148-C9EB-45CF-AB37-4C9E078C8E92}">
    <text>Vergiftungen, Ersticken, mehrere Körperteile</text>
  </threadedComment>
  <threadedComment ref="A71" dT="2020-11-21T10:39:52.57" personId="{740FC5DC-FB35-44A3-B265-0A93603DB5D1}" id="{32DF456A-AE1E-4067-9753-BC5CC0216E35}">
    <text>Vergiftungen, Ersticken, mehrere Körperteile</text>
  </threadedComment>
  <threadedComment ref="A81" dT="2020-11-21T10:39:52.57" personId="{740FC5DC-FB35-44A3-B265-0A93603DB5D1}" id="{D62E3A4F-E030-4B8E-A9F3-2AD5F4596120}">
    <text>Vergiftungen, Ersticken, mehrere Körperteile</text>
  </threadedComment>
  <threadedComment ref="A91" dT="2020-11-21T10:39:52.57" personId="{740FC5DC-FB35-44A3-B265-0A93603DB5D1}" id="{E5754B79-73C0-436C-85F8-A3EE4064786A}">
    <text>Vergiftungen, Ersticken, mehrere Körperteile</text>
  </threadedComment>
  <threadedComment ref="A105" dT="2020-11-21T10:39:52.57" personId="{740FC5DC-FB35-44A3-B265-0A93603DB5D1}" id="{9736B989-6AAB-4E1D-9D70-65F0EBC2B3DF}">
    <text>Vergiftungen, Ersticken, mehrere Körperteile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A0DDA276-6FC4-41E8-B2E5-D3562E833709}">
    <text>Gezähe, Geräte, Werkzeuge, Maschinen, Apparate, abspringende Splitter</text>
  </threadedComment>
  <threadedComment ref="A4" dT="2020-11-21T10:31:35.81" personId="{740FC5DC-FB35-44A3-B265-0A93603DB5D1}" id="{F3A1D052-E21E-4264-BCBF-D71F36BC438F}">
    <text>Chemikalien, biolog. Stoffe, Stoff, Zubereitungen, Fertigwaren</text>
  </threadedComment>
  <threadedComment ref="A7" dT="2020-11-21T10:31:58.48" personId="{740FC5DC-FB35-44A3-B265-0A93603DB5D1}" id="{B27CD042-159A-4FAC-BFB1-62E2ED1214C0}">
    <text>Fahrung, Absteigen von Maschinen</text>
  </threadedComment>
  <threadedComment ref="A12" dT="2020-11-21T10:31:02.74" personId="{740FC5DC-FB35-44A3-B265-0A93603DB5D1}" id="{7DD33CDB-B5BC-4404-9A01-B84B7F199ADD}">
    <text>Gezähe, Geräte, Werkzeuge, Maschinen, Apparate, abspringende Splitter</text>
  </threadedComment>
  <threadedComment ref="A13" dT="2020-11-21T10:31:35.81" personId="{740FC5DC-FB35-44A3-B265-0A93603DB5D1}" id="{E85D6BBE-353F-4444-ACD7-9B4AF250EAFA}">
    <text>Chemikalien, biolog. Stoffe, Stoff, Zubereitungen, Fertigwaren</text>
  </threadedComment>
  <threadedComment ref="A16" dT="2020-11-21T10:31:58.48" personId="{740FC5DC-FB35-44A3-B265-0A93603DB5D1}" id="{B012F6D0-EE6E-4584-9972-28992EA240B4}">
    <text>Fahrung, Absteigen von Maschinen</text>
  </threadedComment>
  <threadedComment ref="A21" dT="2020-11-21T10:31:02.74" personId="{740FC5DC-FB35-44A3-B265-0A93603DB5D1}" id="{43FE841B-3B54-4FF5-B193-296A0A9E47F8}">
    <text>Gezähe, Geräte, Werkzeuge, Maschinen, Apparate, abspringende Splitter</text>
  </threadedComment>
  <threadedComment ref="A22" dT="2020-11-21T10:31:35.81" personId="{740FC5DC-FB35-44A3-B265-0A93603DB5D1}" id="{57834F90-A406-4737-81AE-B95C27AF7925}">
    <text>Chemikalien, biolog. Stoffe, Stoff, Zubereitungen, Fertigwaren</text>
  </threadedComment>
  <threadedComment ref="A25" dT="2020-11-21T10:31:58.48" personId="{740FC5DC-FB35-44A3-B265-0A93603DB5D1}" id="{9542E476-CD48-4CAE-A418-AFE088AB9F62}">
    <text>Fahrung, Absteigen von Maschinen</text>
  </threadedComment>
  <threadedComment ref="A30" dT="2020-11-21T10:31:02.74" personId="{740FC5DC-FB35-44A3-B265-0A93603DB5D1}" id="{C0DEF09C-50BB-406E-9333-7BEAD4E00230}">
    <text>Gezähe, Geräte, Werkzeuge, Maschinen, Apparate, abspringende Splitter</text>
  </threadedComment>
  <threadedComment ref="A31" dT="2020-11-21T10:31:35.81" personId="{740FC5DC-FB35-44A3-B265-0A93603DB5D1}" id="{6808768D-FC57-4E98-9FFF-7B3E35885B2F}">
    <text>Chemikalien, biolog. Stoffe, Stoff, Zubereitungen, Fertigwaren</text>
  </threadedComment>
  <threadedComment ref="A34" dT="2020-11-21T10:31:58.48" personId="{740FC5DC-FB35-44A3-B265-0A93603DB5D1}" id="{E2ECAAF8-0D15-4C19-96F1-2C0822B99123}">
    <text>Fahrung, Absteigen von Maschinen</text>
  </threadedComment>
  <threadedComment ref="A41" dT="2020-11-21T10:31:02.74" personId="{740FC5DC-FB35-44A3-B265-0A93603DB5D1}" id="{91CC4319-EBE2-438F-A2A6-92E0B0F3A39A}">
    <text>Gezähe, Geräte, Werkzeuge, Maschinen, Apparate, abspringende Splitter</text>
  </threadedComment>
  <threadedComment ref="A42" dT="2020-11-21T10:31:35.81" personId="{740FC5DC-FB35-44A3-B265-0A93603DB5D1}" id="{007BA7B6-3DF6-4FB5-A480-7DD01B3AF124}">
    <text>Chemikalien, biolog. Stoffe, Stoff, Zubereitungen, Fertigwaren</text>
  </threadedComment>
  <threadedComment ref="A45" dT="2020-11-21T10:31:58.48" personId="{740FC5DC-FB35-44A3-B265-0A93603DB5D1}" id="{2AD890F5-2BCA-4F4D-A361-C0BFE609D7C2}">
    <text>Fahrung, Absteigen von Maschinen</text>
  </threadedComment>
  <threadedComment ref="A61" dT="2020-11-21T10:39:52.57" personId="{740FC5DC-FB35-44A3-B265-0A93603DB5D1}" id="{91682B2F-C22B-4205-BEFD-F4BDD906EAAC}">
    <text>Vergiftungen, Ersticken, mehrere Körperteile</text>
  </threadedComment>
  <threadedComment ref="A71" dT="2020-11-21T10:39:52.57" personId="{740FC5DC-FB35-44A3-B265-0A93603DB5D1}" id="{A9A39043-C64F-4110-A054-907E5A9742BE}">
    <text>Vergiftungen, Ersticken, mehrere Körperteile</text>
  </threadedComment>
  <threadedComment ref="A81" dT="2020-11-21T10:39:52.57" personId="{740FC5DC-FB35-44A3-B265-0A93603DB5D1}" id="{25BB13D9-4F3C-4127-8FDB-618E99B4676D}">
    <text>Vergiftungen, Ersticken, mehrere Körperteile</text>
  </threadedComment>
  <threadedComment ref="A91" dT="2020-11-21T10:39:52.57" personId="{740FC5DC-FB35-44A3-B265-0A93603DB5D1}" id="{1C999250-9DF9-4BC0-8215-8F3FAA2E8EAC}">
    <text>Vergiftungen, Ersticken, mehrere Körperteile</text>
  </threadedComment>
  <threadedComment ref="A105" dT="2020-11-21T10:39:52.57" personId="{740FC5DC-FB35-44A3-B265-0A93603DB5D1}" id="{6101D7B8-FCB8-4C36-AB30-91F5A9701CF1}">
    <text>Vergiftungen, Ersticken, mehrere Körperteile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643EBDE3-F525-4279-8ED4-93BF4F0AA559}">
    <text>Gezähe, Geräte, Werkzeuge, Maschinen, Apparate, abspringende Splitter</text>
  </threadedComment>
  <threadedComment ref="A4" dT="2020-11-21T10:31:35.81" personId="{740FC5DC-FB35-44A3-B265-0A93603DB5D1}" id="{C69C4794-00A0-45A1-BC2F-B81500E58140}">
    <text>Chemikalien, biolog. Stoffe, Stoff, Zubereitungen, Fertigwaren</text>
  </threadedComment>
  <threadedComment ref="A7" dT="2020-11-21T10:31:58.48" personId="{740FC5DC-FB35-44A3-B265-0A93603DB5D1}" id="{0037FCA7-3384-49EF-B59D-6A9BA5995DD1}">
    <text>Fahrung, Absteigen von Maschinen</text>
  </threadedComment>
  <threadedComment ref="A12" dT="2020-11-21T10:31:02.74" personId="{740FC5DC-FB35-44A3-B265-0A93603DB5D1}" id="{8D5CFAFE-831A-4914-81C3-DAACE8D970E7}">
    <text>Gezähe, Geräte, Werkzeuge, Maschinen, Apparate, abspringende Splitter</text>
  </threadedComment>
  <threadedComment ref="A13" dT="2020-11-21T10:31:35.81" personId="{740FC5DC-FB35-44A3-B265-0A93603DB5D1}" id="{2F76ADF3-F53D-4AF0-A2E0-4CEA21A00BA9}">
    <text>Chemikalien, biolog. Stoffe, Stoff, Zubereitungen, Fertigwaren</text>
  </threadedComment>
  <threadedComment ref="A16" dT="2020-11-21T10:31:58.48" personId="{740FC5DC-FB35-44A3-B265-0A93603DB5D1}" id="{CC63C09A-ED11-47DE-9DD1-D229AA92060C}">
    <text>Fahrung, Absteigen von Maschinen</text>
  </threadedComment>
  <threadedComment ref="A21" dT="2020-11-21T10:31:02.74" personId="{740FC5DC-FB35-44A3-B265-0A93603DB5D1}" id="{0EB22247-2F6E-4DD5-BC6A-610149D9C3C9}">
    <text>Gezähe, Geräte, Werkzeuge, Maschinen, Apparate, abspringende Splitter</text>
  </threadedComment>
  <threadedComment ref="A22" dT="2020-11-21T10:31:35.81" personId="{740FC5DC-FB35-44A3-B265-0A93603DB5D1}" id="{4BA5C01E-A911-49B8-A8FB-B27EBB9BCB4A}">
    <text>Chemikalien, biolog. Stoffe, Stoff, Zubereitungen, Fertigwaren</text>
  </threadedComment>
  <threadedComment ref="A25" dT="2020-11-21T10:31:58.48" personId="{740FC5DC-FB35-44A3-B265-0A93603DB5D1}" id="{13E0057D-3A7A-4454-9B92-34F7694CF199}">
    <text>Fahrung, Absteigen von Maschinen</text>
  </threadedComment>
  <threadedComment ref="A30" dT="2020-11-21T10:31:02.74" personId="{740FC5DC-FB35-44A3-B265-0A93603DB5D1}" id="{A8057264-B8C4-4916-AD22-FB969DC3155A}">
    <text>Gezähe, Geräte, Werkzeuge, Maschinen, Apparate, abspringende Splitter</text>
  </threadedComment>
  <threadedComment ref="A31" dT="2020-11-21T10:31:35.81" personId="{740FC5DC-FB35-44A3-B265-0A93603DB5D1}" id="{366A25CD-C93E-4FE7-A4A6-A1F653C70C61}">
    <text>Chemikalien, biolog. Stoffe, Stoff, Zubereitungen, Fertigwaren</text>
  </threadedComment>
  <threadedComment ref="A34" dT="2020-11-21T10:31:58.48" personId="{740FC5DC-FB35-44A3-B265-0A93603DB5D1}" id="{63F0EE35-6944-4C26-82A6-A32824465BA0}">
    <text>Fahrung, Absteigen von Maschinen</text>
  </threadedComment>
  <threadedComment ref="A41" dT="2020-11-21T10:31:02.74" personId="{740FC5DC-FB35-44A3-B265-0A93603DB5D1}" id="{C9FF7F9A-D2F3-4FD5-86F8-5595D394DB20}">
    <text>Gezähe, Geräte, Werkzeuge, Maschinen, Apparate, abspringende Splitter</text>
  </threadedComment>
  <threadedComment ref="A42" dT="2020-11-21T10:31:35.81" personId="{740FC5DC-FB35-44A3-B265-0A93603DB5D1}" id="{2378B8EF-FBF4-4D28-9E6A-C4D094EA2A2D}">
    <text>Chemikalien, biolog. Stoffe, Stoff, Zubereitungen, Fertigwaren</text>
  </threadedComment>
  <threadedComment ref="A45" dT="2020-11-21T10:31:58.48" personId="{740FC5DC-FB35-44A3-B265-0A93603DB5D1}" id="{67D9550F-7AEB-4008-8D71-E449DBF8212F}">
    <text>Fahrung, Absteigen von Maschinen</text>
  </threadedComment>
  <threadedComment ref="A61" dT="2020-11-21T10:39:52.57" personId="{740FC5DC-FB35-44A3-B265-0A93603DB5D1}" id="{752BCBD8-F531-42FB-BB98-04425B8EDF10}">
    <text>Vergiftungen, Ersticken, mehrere Körperteile</text>
  </threadedComment>
  <threadedComment ref="A71" dT="2020-11-21T10:39:52.57" personId="{740FC5DC-FB35-44A3-B265-0A93603DB5D1}" id="{CF3FA108-3ABC-4A74-99CD-BEEA694B0A2D}">
    <text>Vergiftungen, Ersticken, mehrere Körperteile</text>
  </threadedComment>
  <threadedComment ref="A81" dT="2020-11-21T10:39:52.57" personId="{740FC5DC-FB35-44A3-B265-0A93603DB5D1}" id="{45B0B61B-CC3A-44EC-A08F-95D0D3989014}">
    <text>Vergiftungen, Ersticken, mehrere Körperteile</text>
  </threadedComment>
  <threadedComment ref="A91" dT="2020-11-21T10:39:52.57" personId="{740FC5DC-FB35-44A3-B265-0A93603DB5D1}" id="{0C52DB8C-1B95-4D49-A512-C3E3724581F5}">
    <text>Vergiftungen, Ersticken, mehrere Körperteile</text>
  </threadedComment>
  <threadedComment ref="A105" dT="2020-11-21T10:39:52.57" personId="{740FC5DC-FB35-44A3-B265-0A93603DB5D1}" id="{ADA9560C-E4FC-43B4-A414-AB2E18DCD7AE}">
    <text>Vergiftungen, Ersticken, mehrere Körperteile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413F07AC-F579-4660-971F-356614A34698}">
    <text>Gezähe, Geräte, Werkzeuge, Maschinen, Apparate, abspringende Splitter</text>
  </threadedComment>
  <threadedComment ref="A4" dT="2020-11-21T10:31:35.81" personId="{740FC5DC-FB35-44A3-B265-0A93603DB5D1}" id="{B88CA489-40BB-404A-98EA-8678B123C587}">
    <text>Chemikalien, biolog. Stoffe, Stoff, Zubereitungen, Fertigwaren</text>
  </threadedComment>
  <threadedComment ref="A7" dT="2020-11-21T10:31:58.48" personId="{740FC5DC-FB35-44A3-B265-0A93603DB5D1}" id="{F701A18A-4E84-44D3-B006-1ABE581C422D}">
    <text>Fahrung, Absteigen von Maschinen</text>
  </threadedComment>
  <threadedComment ref="A12" dT="2020-11-21T10:31:02.74" personId="{740FC5DC-FB35-44A3-B265-0A93603DB5D1}" id="{3DE7CBA5-3FAE-4984-A445-721BFF000EF4}">
    <text>Gezähe, Geräte, Werkzeuge, Maschinen, Apparate, abspringende Splitter</text>
  </threadedComment>
  <threadedComment ref="A13" dT="2020-11-21T10:31:35.81" personId="{740FC5DC-FB35-44A3-B265-0A93603DB5D1}" id="{71EC9E30-2E88-4E61-90B0-C9CA5F43CB10}">
    <text>Chemikalien, biolog. Stoffe, Stoff, Zubereitungen, Fertigwaren</text>
  </threadedComment>
  <threadedComment ref="A16" dT="2020-11-21T10:31:58.48" personId="{740FC5DC-FB35-44A3-B265-0A93603DB5D1}" id="{C9B0B5FD-1A9A-46FE-9FBD-9929A14256A2}">
    <text>Fahrung, Absteigen von Maschinen</text>
  </threadedComment>
  <threadedComment ref="A21" dT="2020-11-21T10:31:02.74" personId="{740FC5DC-FB35-44A3-B265-0A93603DB5D1}" id="{923D4A21-2337-432B-BB5C-AC260DF0026B}">
    <text>Gezähe, Geräte, Werkzeuge, Maschinen, Apparate, abspringende Splitter</text>
  </threadedComment>
  <threadedComment ref="A22" dT="2020-11-21T10:31:35.81" personId="{740FC5DC-FB35-44A3-B265-0A93603DB5D1}" id="{1D5DFBAC-FBC4-432D-8CAD-F68E60238EC1}">
    <text>Chemikalien, biolog. Stoffe, Stoff, Zubereitungen, Fertigwaren</text>
  </threadedComment>
  <threadedComment ref="A25" dT="2020-11-21T10:31:58.48" personId="{740FC5DC-FB35-44A3-B265-0A93603DB5D1}" id="{CA9A503D-95B7-4C10-A048-566BCD5DABB7}">
    <text>Fahrung, Absteigen von Maschinen</text>
  </threadedComment>
  <threadedComment ref="A30" dT="2020-11-21T10:31:02.74" personId="{740FC5DC-FB35-44A3-B265-0A93603DB5D1}" id="{C170A491-5191-4C18-8356-9918FEE69781}">
    <text>Gezähe, Geräte, Werkzeuge, Maschinen, Apparate, abspringende Splitter</text>
  </threadedComment>
  <threadedComment ref="A31" dT="2020-11-21T10:31:35.81" personId="{740FC5DC-FB35-44A3-B265-0A93603DB5D1}" id="{FFFBB855-4952-488F-8FE8-1C2EAF6FE23F}">
    <text>Chemikalien, biolog. Stoffe, Stoff, Zubereitungen, Fertigwaren</text>
  </threadedComment>
  <threadedComment ref="A34" dT="2020-11-21T10:31:58.48" personId="{740FC5DC-FB35-44A3-B265-0A93603DB5D1}" id="{80854277-18A8-4187-90C1-FE94B9B46CF3}">
    <text>Fahrung, Absteigen von Maschinen</text>
  </threadedComment>
  <threadedComment ref="A41" dT="2020-11-21T10:31:02.74" personId="{740FC5DC-FB35-44A3-B265-0A93603DB5D1}" id="{115DCB25-4439-4C7C-82B0-88A290FFA10C}">
    <text>Gezähe, Geräte, Werkzeuge, Maschinen, Apparate, abspringende Splitter</text>
  </threadedComment>
  <threadedComment ref="A42" dT="2020-11-21T10:31:35.81" personId="{740FC5DC-FB35-44A3-B265-0A93603DB5D1}" id="{D319187F-5992-4CB5-933B-32433B579000}">
    <text>Chemikalien, biolog. Stoffe, Stoff, Zubereitungen, Fertigwaren</text>
  </threadedComment>
  <threadedComment ref="A45" dT="2020-11-21T10:31:58.48" personId="{740FC5DC-FB35-44A3-B265-0A93603DB5D1}" id="{75C6E695-3E0D-475F-A5FF-7330AFDFE283}">
    <text>Fahrung, Absteigen von Maschinen</text>
  </threadedComment>
  <threadedComment ref="A61" dT="2020-11-21T10:39:52.57" personId="{740FC5DC-FB35-44A3-B265-0A93603DB5D1}" id="{2F1E4869-9E77-46EE-A140-C984D6294D48}">
    <text>Vergiftungen, Ersticken, mehrere Körperteile</text>
  </threadedComment>
  <threadedComment ref="A71" dT="2020-11-21T10:39:52.57" personId="{740FC5DC-FB35-44A3-B265-0A93603DB5D1}" id="{B34F9944-0CE2-4C4B-8E90-71C1235FB57C}">
    <text>Vergiftungen, Ersticken, mehrere Körperteile</text>
  </threadedComment>
  <threadedComment ref="A81" dT="2020-11-21T10:39:52.57" personId="{740FC5DC-FB35-44A3-B265-0A93603DB5D1}" id="{A38E7A1C-19B0-4FCB-9ED1-91D758CC22AC}">
    <text>Vergiftungen, Ersticken, mehrere Körperteile</text>
  </threadedComment>
  <threadedComment ref="A91" dT="2020-11-21T10:39:52.57" personId="{740FC5DC-FB35-44A3-B265-0A93603DB5D1}" id="{8B082A78-3DDE-49CA-BBC1-58D06EF4C8D4}">
    <text>Vergiftungen, Ersticken, mehrere Körperteile</text>
  </threadedComment>
  <threadedComment ref="A105" dT="2020-11-21T10:39:52.57" personId="{740FC5DC-FB35-44A3-B265-0A93603DB5D1}" id="{B8E31BCA-CD84-4C13-B40E-A6CCFC912019}">
    <text>Vergiftungen, Ersticken, mehrere Körperteile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3" dT="2020-11-21T10:31:02.74" personId="{740FC5DC-FB35-44A3-B265-0A93603DB5D1}" id="{1FBDF4AE-A934-4F0E-931A-A1148A01CDC4}">
    <text>Gezähe, Geräte, Werkzeuge, Maschinen, Apparate, abspringende Splitter</text>
  </threadedComment>
  <threadedComment ref="J3" dT="2020-11-21T09:55:47.49" personId="{740FC5DC-FB35-44A3-B265-0A93603DB5D1}" id="{8AA1EAAF-1824-4CB6-B57F-ED94E95E6F8A}">
    <text>Gezähe, Geräte, Werkzeuge, Maschinen, Apparate, abspringende Splitter</text>
  </threadedComment>
  <threadedComment ref="A4" dT="2020-11-21T10:31:35.81" personId="{740FC5DC-FB35-44A3-B265-0A93603DB5D1}" id="{89FD8F4B-5506-4630-88E1-4674A9DEFFC1}">
    <text>Chemikalien, biolog. Stoffe, Stoff, Zubereitungen, Fertigwaren</text>
  </threadedComment>
  <threadedComment ref="J4" dT="2020-11-21T09:56:08.34" personId="{740FC5DC-FB35-44A3-B265-0A93603DB5D1}" id="{114AC657-8C83-4442-B61B-B1F9A235333B}">
    <text>chemische Stoffe und Produkte</text>
  </threadedComment>
  <threadedComment ref="J5" dT="2020-11-21T09:56:33.15" personId="{740FC5DC-FB35-44A3-B265-0A93603DB5D1}" id="{7564EC7E-5E13-439C-B5F9-C05D8B72E535}">
    <text>Verbruch, Wassereinbruch, abgleitendes Gestein</text>
  </threadedComment>
  <threadedComment ref="A7" dT="2020-11-21T10:31:58.48" personId="{740FC5DC-FB35-44A3-B265-0A93603DB5D1}" id="{E1E60E04-88E3-4DAC-A95E-709D41EEADB9}">
    <text>Fahrung, Absteigen von Maschinen</text>
  </threadedComment>
  <threadedComment ref="J7" dT="2020-11-21T09:57:18.64" personId="{740FC5DC-FB35-44A3-B265-0A93603DB5D1}" id="{0A40EDC5-A599-47DB-ACD6-EF5FE786B9EC}">
    <text>Fahrung</text>
  </threadedComment>
  <threadedComment ref="A12" dT="2020-11-21T10:31:02.74" personId="{740FC5DC-FB35-44A3-B265-0A93603DB5D1}" id="{6C1AA4A4-7B1B-439B-A4F2-587CD5FA0B98}">
    <text>Gezähe, Geräte, Werkzeuge, Maschinen, Apparate, abspringende Splitter</text>
  </threadedComment>
  <threadedComment ref="A13" dT="2020-11-21T10:31:35.81" personId="{740FC5DC-FB35-44A3-B265-0A93603DB5D1}" id="{E065B3A9-AF31-4191-9FD7-316B1DEB92FC}">
    <text>Chemikalien, biolog. Stoffe, Stoff, Zubereitungen, Fertigwaren</text>
  </threadedComment>
  <threadedComment ref="M14" dT="2020-11-21T09:59:57.92" personId="{740FC5DC-FB35-44A3-B265-0A93603DB5D1}" id="{1C0E952B-72CF-4D56-95E2-A312E2E840DF}">
    <text>Unfälle je 1 Mio. verf. Stunden im Jahr</text>
  </threadedComment>
  <threadedComment ref="O14" dT="2020-11-21T10:00:21.92" personId="{740FC5DC-FB35-44A3-B265-0A93603DB5D1}" id="{B3695F28-F57A-45B5-B52D-86CB3EEB9B2D}">
    <text>Entgangene Stunden je 1 Mio. verf. Stunden im Jahr</text>
  </threadedComment>
  <threadedComment ref="A16" dT="2020-11-21T10:31:58.48" personId="{740FC5DC-FB35-44A3-B265-0A93603DB5D1}" id="{C5A300AD-0BC9-4DEF-AA02-6197B4B4C25E}">
    <text>Fahrung, Absteigen von Maschinen</text>
  </threadedComment>
  <threadedComment ref="A21" dT="2020-11-21T10:31:02.74" personId="{740FC5DC-FB35-44A3-B265-0A93603DB5D1}" id="{ECB6D2DB-65FB-4E65-821A-DD9826D20C07}">
    <text>Gezähe, Geräte, Werkzeuge, Maschinen, Apparate, abspringende Splitter</text>
  </threadedComment>
  <threadedComment ref="A22" dT="2020-11-21T10:31:35.81" personId="{740FC5DC-FB35-44A3-B265-0A93603DB5D1}" id="{14B2D62E-BBB3-4E2F-8F26-3F1D69126801}">
    <text>Chemikalien, biolog. Stoffe, Stoff, Zubereitungen, Fertigwaren</text>
  </threadedComment>
  <threadedComment ref="L24" dT="2020-11-21T10:17:37.65" personId="{740FC5DC-FB35-44A3-B265-0A93603DB5D1}" id="{8C90087F-E05B-4E3F-BF42-91642CFC33ED}">
    <text>* je 1 Mio. verf. Arbeitsstunden</text>
  </threadedComment>
  <threadedComment ref="A25" dT="2020-11-21T10:31:58.48" personId="{740FC5DC-FB35-44A3-B265-0A93603DB5D1}" id="{E6B1FEB4-3CB4-40D8-8F34-97A1D6E0D8E4}">
    <text>Fahrung, Absteigen von Maschinen</text>
  </threadedComment>
  <threadedComment ref="A30" dT="2020-11-21T10:31:02.74" personId="{740FC5DC-FB35-44A3-B265-0A93603DB5D1}" id="{1B267D6D-D736-472D-9741-A937891877E3}">
    <text>Gezähe, Geräte, Werkzeuge, Maschinen, Apparate, abspringende Splitter</text>
  </threadedComment>
  <threadedComment ref="A31" dT="2020-11-21T10:31:35.81" personId="{740FC5DC-FB35-44A3-B265-0A93603DB5D1}" id="{29CD6585-58B5-4418-9452-72BE3B592FC2}">
    <text>Chemikalien, biolog. Stoffe, Stoff, Zubereitungen, Fertigwaren</text>
  </threadedComment>
  <threadedComment ref="A34" dT="2020-11-21T10:31:58.48" personId="{740FC5DC-FB35-44A3-B265-0A93603DB5D1}" id="{0221311E-6FFA-4407-B9C5-0B7982046F40}">
    <text>Fahrung, Absteigen von Maschinen</text>
  </threadedComment>
  <threadedComment ref="A50" dT="2020-11-21T10:39:52.57" personId="{740FC5DC-FB35-44A3-B265-0A93603DB5D1}" id="{4E2B76C7-8B3F-4BD7-B37A-75BCDC744228}">
    <text>Vergiftungen, Ersticken, mehrere Körperteile</text>
  </threadedComment>
  <threadedComment ref="A60" dT="2020-11-21T10:39:52.57" personId="{740FC5DC-FB35-44A3-B265-0A93603DB5D1}" id="{D6B6ABEE-93BF-4640-8CE6-26A0DB2D6035}">
    <text>Vergiftungen, Ersticken, mehrere Körperteile</text>
  </threadedComment>
  <threadedComment ref="A70" dT="2020-11-21T10:39:52.57" personId="{740FC5DC-FB35-44A3-B265-0A93603DB5D1}" id="{EA7008F0-36FB-4C7D-883B-024436042026}">
    <text>Vergiftungen, Ersticken, mehrere Körperteile</text>
  </threadedComment>
  <threadedComment ref="A80" dT="2020-11-21T10:39:52.57" personId="{740FC5DC-FB35-44A3-B265-0A93603DB5D1}" id="{D31CA6E8-AFA6-4622-B58E-5543BE49562A}">
    <text>Vergiftungen, Ersticken, mehrere Körperteile</text>
  </threadedComment>
  <threadedComment ref="A94" dT="2020-11-21T10:39:52.57" personId="{740FC5DC-FB35-44A3-B265-0A93603DB5D1}" id="{0172AC06-8DF1-4216-B7AB-F0E2A674B56D}">
    <text>Vergiftungen, Ersticken, mehrere Körperteile</text>
  </threadedComment>
  <threadedComment ref="B104" dT="2020-11-21T10:31:02.74" personId="{740FC5DC-FB35-44A3-B265-0A93603DB5D1}" id="{2EE7A858-5468-4F1B-A843-E17694D30B2E}">
    <text>Gezähe, Geräte, Werkzeuge, Maschinen, Apparate, abspringende Splitter</text>
  </threadedComment>
  <threadedComment ref="B105" dT="2020-11-21T10:31:35.81" personId="{740FC5DC-FB35-44A3-B265-0A93603DB5D1}" id="{4C7247D9-2651-41C3-A16B-9DA4DA1C0C29}">
    <text>Chemikalien, biolog. Stoffe, Stoff, Zubereitungen, Fertigwaren</text>
  </threadedComment>
  <threadedComment ref="B108" dT="2020-11-21T10:31:58.48" personId="{740FC5DC-FB35-44A3-B265-0A93603DB5D1}" id="{81ACC069-D0FC-40C0-86CD-1D62711DC8FB}">
    <text>Fahrung, Absteigen von Maschinen</text>
  </threadedComment>
  <threadedComment ref="B112" dT="2020-11-21T10:31:02.74" personId="{740FC5DC-FB35-44A3-B265-0A93603DB5D1}" id="{2F98942A-0650-4D44-B854-0317042ACAFE}">
    <text>Gezähe, Geräte, Werkzeuge, Maschinen, Apparate, abspringende Splitter</text>
  </threadedComment>
  <threadedComment ref="B113" dT="2020-11-21T10:31:35.81" personId="{740FC5DC-FB35-44A3-B265-0A93603DB5D1}" id="{70CF7B8B-13C9-41A8-923C-57A92CFDBBC3}">
    <text>Chemikalien, biolog. Stoffe, Stoff, Zubereitungen, Fertigwaren</text>
  </threadedComment>
  <threadedComment ref="B116" dT="2020-11-21T10:31:58.48" personId="{740FC5DC-FB35-44A3-B265-0A93603DB5D1}" id="{81E8CDA9-DB90-4404-A4F9-BAC8259A55C8}">
    <text>Fahrung, Absteigen von Maschinen</text>
  </threadedComment>
  <threadedComment ref="B120" dT="2020-11-21T10:31:02.74" personId="{740FC5DC-FB35-44A3-B265-0A93603DB5D1}" id="{0B971EEC-6C1B-43C4-917E-EB907C9B95BE}">
    <text>Gezähe, Geräte, Werkzeuge, Maschinen, Apparate, abspringende Splitter</text>
  </threadedComment>
  <threadedComment ref="B121" dT="2020-11-21T10:31:35.81" personId="{740FC5DC-FB35-44A3-B265-0A93603DB5D1}" id="{C7F1961E-817A-4921-BC81-359ADA15E209}">
    <text>Chemikalien, biolog. Stoffe, Stoff, Zubereitungen, Fertigwaren</text>
  </threadedComment>
  <threadedComment ref="B124" dT="2020-11-21T10:31:58.48" personId="{740FC5DC-FB35-44A3-B265-0A93603DB5D1}" id="{D0E7C5F4-11E4-491F-B260-D02682286B12}">
    <text>Fahrung, Absteigen von Maschinen</text>
  </threadedComment>
  <threadedComment ref="B128" dT="2020-11-21T10:31:02.74" personId="{740FC5DC-FB35-44A3-B265-0A93603DB5D1}" id="{E269C20A-922A-4FE8-BC16-D3F974848EC5}">
    <text>Gezähe, Geräte, Werkzeuge, Maschinen, Apparate, abspringende Splitter</text>
  </threadedComment>
  <threadedComment ref="B129" dT="2020-11-21T10:31:35.81" personId="{740FC5DC-FB35-44A3-B265-0A93603DB5D1}" id="{4D6ADBDA-4758-4B00-A804-3835734A064C}">
    <text>Chemikalien, biolog. Stoffe, Stoff, Zubereitungen, Fertigwaren</text>
  </threadedComment>
  <threadedComment ref="B132" dT="2020-11-21T10:31:58.48" personId="{740FC5DC-FB35-44A3-B265-0A93603DB5D1}" id="{80E4A9A2-FA4F-4A5F-8470-03536CE1ECF1}">
    <text>Fahrung, Absteigen von Maschinen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1.xml"/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2.xml"/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3.xml"/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4.xml"/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5.xml"/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6.xml"/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7.xml"/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8.xml"/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9.xml"/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0.xml"/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1.xml"/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2.xml"/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3.xml"/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4.xml"/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5.xml"/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6.xml"/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7.xml"/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8.xml"/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9.xml"/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4B13-F75D-4BF1-BC62-0AF7F1F0A3A4}">
  <dimension ref="A1:Z176"/>
  <sheetViews>
    <sheetView tabSelected="1" zoomScale="85" zoomScaleNormal="85" workbookViewId="0">
      <selection activeCell="C12" sqref="C12"/>
    </sheetView>
  </sheetViews>
  <sheetFormatPr baseColWidth="10" defaultRowHeight="14.4" x14ac:dyDescent="0.3"/>
  <cols>
    <col min="2" max="5" width="14.44140625" bestFit="1" customWidth="1"/>
    <col min="6" max="7" width="13.88671875" bestFit="1" customWidth="1"/>
    <col min="8" max="8" width="13.6640625" customWidth="1"/>
    <col min="9" max="9" width="13.77734375" customWidth="1"/>
    <col min="10" max="10" width="13.6640625" customWidth="1"/>
    <col min="11" max="11" width="13.88671875" customWidth="1"/>
    <col min="12" max="12" width="13.5546875" customWidth="1"/>
    <col min="13" max="13" width="14.33203125" customWidth="1"/>
    <col min="14" max="14" width="13.77734375" customWidth="1"/>
    <col min="15" max="15" width="14.33203125" customWidth="1"/>
    <col min="16" max="20" width="14.21875" bestFit="1" customWidth="1"/>
    <col min="24" max="24" width="11.5546875" bestFit="1" customWidth="1"/>
  </cols>
  <sheetData>
    <row r="1" spans="1:24" x14ac:dyDescent="0.3">
      <c r="A1" t="s">
        <v>39</v>
      </c>
    </row>
    <row r="2" spans="1:24" x14ac:dyDescent="0.3">
      <c r="A2" t="s">
        <v>0</v>
      </c>
      <c r="B2" t="str">
        <f>'MHB2001'!L2</f>
        <v>Anzahl 2000</v>
      </c>
      <c r="C2" t="str">
        <f>'MHB2002'!L2</f>
        <v>Anzahl 2001</v>
      </c>
      <c r="D2" t="str">
        <f>'MHB2003'!L2</f>
        <v>Anzahl 2002</v>
      </c>
      <c r="E2" t="str">
        <f>'MHB2004'!L2</f>
        <v>Anzahl 2003</v>
      </c>
      <c r="F2" t="str">
        <f>'MHB2005'!L2</f>
        <v>Anzahl 2004</v>
      </c>
      <c r="G2" t="str">
        <f>'MHB2006'!L2</f>
        <v>Anzahl 2005</v>
      </c>
      <c r="H2" t="str">
        <f>'MHB2007'!L2</f>
        <v>Anzahl 2006</v>
      </c>
      <c r="I2" t="str">
        <f>'MHB2008'!L2</f>
        <v>Anzahl 2007</v>
      </c>
      <c r="J2" t="str">
        <f>'MHB2009'!L2</f>
        <v>Anzahl 2008</v>
      </c>
      <c r="K2" t="str">
        <f>'MHB2010'!L2</f>
        <v>Anzahl 2009</v>
      </c>
      <c r="L2" t="str">
        <f>'MHB2011'!L2</f>
        <v>Anzahl 2010</v>
      </c>
      <c r="M2" t="str">
        <f>'MHB2012'!L2</f>
        <v>Anzahl 2011</v>
      </c>
      <c r="N2" t="str">
        <f>'MHB2013'!L2</f>
        <v>Anzahl 2012</v>
      </c>
      <c r="O2" t="str">
        <f>'MHB2014'!L2</f>
        <v>Anzahl 2013</v>
      </c>
      <c r="P2" t="str">
        <f>'MHB2015'!L2</f>
        <v>Anzahl 2014</v>
      </c>
      <c r="Q2" t="str">
        <f>'MHB2016'!L2</f>
        <v>Anzahl 2015</v>
      </c>
      <c r="R2" t="str">
        <f>'MHB2017'!L2</f>
        <v>Anzahl 2016</v>
      </c>
      <c r="S2" t="str">
        <f>'MHB2018'!L2</f>
        <v>Anzahl 2017</v>
      </c>
      <c r="T2" t="str">
        <f>'MHB2019'!L2</f>
        <v>Anzahl2018</v>
      </c>
      <c r="U2" t="str">
        <f>'MHB2020'!L2</f>
        <v>Anzahl2019</v>
      </c>
      <c r="W2" t="s">
        <v>132</v>
      </c>
      <c r="X2" t="s">
        <v>32</v>
      </c>
    </row>
    <row r="3" spans="1:24" x14ac:dyDescent="0.3">
      <c r="A3" t="s">
        <v>5</v>
      </c>
      <c r="B3">
        <f>'MHB2001'!L3</f>
        <v>138</v>
      </c>
      <c r="C3">
        <f>'MHB2002'!L3</f>
        <v>103</v>
      </c>
      <c r="D3">
        <f>'MHB2003'!L3</f>
        <v>92</v>
      </c>
      <c r="E3">
        <f>'MHB2004'!L3</f>
        <v>104</v>
      </c>
      <c r="F3">
        <f>'MHB2005'!L3</f>
        <v>101</v>
      </c>
      <c r="G3">
        <f>'MHB2006'!L3</f>
        <v>84</v>
      </c>
      <c r="H3">
        <f>'MHB2007'!L3</f>
        <v>81</v>
      </c>
      <c r="I3">
        <f>'MHB2008'!L3</f>
        <v>73</v>
      </c>
      <c r="J3">
        <f>'MHB2009'!L3</f>
        <v>108</v>
      </c>
      <c r="K3">
        <f>'MHB2010'!L3</f>
        <v>93</v>
      </c>
      <c r="L3">
        <f>'MHB2011'!L3</f>
        <v>76</v>
      </c>
      <c r="M3">
        <f>'MHB2012'!L3</f>
        <v>54</v>
      </c>
      <c r="N3">
        <f>'MHB2013'!L3</f>
        <v>67</v>
      </c>
      <c r="O3">
        <f>'MHB2014'!L3</f>
        <v>61</v>
      </c>
      <c r="P3">
        <f>'MHB2015'!L3</f>
        <v>55</v>
      </c>
      <c r="Q3">
        <f>'MHB2016'!L3</f>
        <v>72</v>
      </c>
      <c r="R3">
        <f>'MHB2017'!L3</f>
        <v>67</v>
      </c>
      <c r="S3">
        <f>'MHB2018'!L3</f>
        <v>61</v>
      </c>
      <c r="T3">
        <f>'MHB2019'!L3</f>
        <v>65</v>
      </c>
      <c r="U3">
        <f>'MHB2020'!L3</f>
        <v>62</v>
      </c>
      <c r="W3" s="4">
        <f t="shared" ref="W3:W11" si="0">AVERAGE(B3:U3)</f>
        <v>80.849999999999994</v>
      </c>
      <c r="X3">
        <f t="shared" ref="X3:X11" si="1">SUM(B3:U3)</f>
        <v>1617</v>
      </c>
    </row>
    <row r="4" spans="1:24" x14ac:dyDescent="0.3">
      <c r="A4" t="s">
        <v>6</v>
      </c>
      <c r="B4">
        <f>'MHB2001'!L4</f>
        <v>8</v>
      </c>
      <c r="C4">
        <f>'MHB2002'!L4</f>
        <v>4</v>
      </c>
      <c r="D4">
        <f>'MHB2003'!L4</f>
        <v>5</v>
      </c>
      <c r="E4">
        <f>'MHB2004'!L4</f>
        <v>2</v>
      </c>
      <c r="F4">
        <f>'MHB2005'!L4</f>
        <v>1</v>
      </c>
      <c r="G4">
        <f>'MHB2006'!L4</f>
        <v>3</v>
      </c>
      <c r="H4">
        <f>'MHB2007'!L4</f>
        <v>3</v>
      </c>
      <c r="I4">
        <f>'MHB2008'!L4</f>
        <v>3</v>
      </c>
      <c r="J4">
        <f>'MHB2009'!L4</f>
        <v>2</v>
      </c>
      <c r="K4">
        <f>'MHB2010'!L4</f>
        <v>0</v>
      </c>
      <c r="L4">
        <f>'MHB2011'!L4</f>
        <v>1</v>
      </c>
      <c r="M4">
        <f>'MHB2012'!L4</f>
        <v>2</v>
      </c>
      <c r="N4">
        <f>'MHB2013'!L4</f>
        <v>4</v>
      </c>
      <c r="O4">
        <f>'MHB2014'!L4</f>
        <v>0</v>
      </c>
      <c r="P4">
        <f>'MHB2015'!L4</f>
        <v>1</v>
      </c>
      <c r="Q4">
        <f>'MHB2016'!L4</f>
        <v>1</v>
      </c>
      <c r="R4">
        <f>'MHB2017'!L4</f>
        <v>7</v>
      </c>
      <c r="S4">
        <f>'MHB2018'!L4</f>
        <v>3</v>
      </c>
      <c r="T4">
        <f>'MHB2019'!L4</f>
        <v>4</v>
      </c>
      <c r="U4">
        <f>'MHB2020'!L4</f>
        <v>0</v>
      </c>
      <c r="W4" s="4">
        <f t="shared" si="0"/>
        <v>2.7</v>
      </c>
      <c r="X4">
        <f t="shared" si="1"/>
        <v>54</v>
      </c>
    </row>
    <row r="5" spans="1:24" x14ac:dyDescent="0.3">
      <c r="A5" t="s">
        <v>7</v>
      </c>
      <c r="B5">
        <f>'MHB2001'!L5</f>
        <v>10</v>
      </c>
      <c r="C5">
        <f>'MHB2002'!L5</f>
        <v>5</v>
      </c>
      <c r="D5">
        <f>'MHB2003'!L5</f>
        <v>7</v>
      </c>
      <c r="E5">
        <f>'MHB2004'!L5</f>
        <v>9</v>
      </c>
      <c r="F5">
        <f>'MHB2005'!L5</f>
        <v>2</v>
      </c>
      <c r="G5">
        <f>'MHB2006'!L5</f>
        <v>8</v>
      </c>
      <c r="H5">
        <f>'MHB2007'!L5</f>
        <v>12</v>
      </c>
      <c r="I5">
        <f>'MHB2008'!L5</f>
        <v>4</v>
      </c>
      <c r="J5">
        <f>'MHB2009'!L5</f>
        <v>10</v>
      </c>
      <c r="K5">
        <f>'MHB2010'!L5</f>
        <v>5</v>
      </c>
      <c r="L5">
        <f>'MHB2011'!L5</f>
        <v>5</v>
      </c>
      <c r="M5">
        <f>'MHB2012'!L5</f>
        <v>5</v>
      </c>
      <c r="N5">
        <f>'MHB2013'!L5</f>
        <v>3</v>
      </c>
      <c r="O5">
        <f>'MHB2014'!L5</f>
        <v>2</v>
      </c>
      <c r="P5">
        <f>'MHB2015'!L5</f>
        <v>6</v>
      </c>
      <c r="Q5">
        <f>'MHB2016'!L5</f>
        <v>5</v>
      </c>
      <c r="R5">
        <f>'MHB2017'!L5</f>
        <v>4</v>
      </c>
      <c r="S5">
        <f>'MHB2018'!L5</f>
        <v>2</v>
      </c>
      <c r="T5">
        <f>'MHB2019'!L5</f>
        <v>0</v>
      </c>
      <c r="U5">
        <f>'MHB2020'!L5</f>
        <v>4</v>
      </c>
      <c r="W5" s="4">
        <f t="shared" si="0"/>
        <v>5.4</v>
      </c>
      <c r="X5">
        <f t="shared" si="1"/>
        <v>108</v>
      </c>
    </row>
    <row r="6" spans="1:24" x14ac:dyDescent="0.3">
      <c r="A6" t="s">
        <v>8</v>
      </c>
      <c r="B6">
        <f>'MHB2001'!L6</f>
        <v>19</v>
      </c>
      <c r="C6">
        <f>'MHB2002'!L6</f>
        <v>31</v>
      </c>
      <c r="D6">
        <f>'MHB2003'!L6</f>
        <v>21</v>
      </c>
      <c r="E6">
        <f>'MHB2004'!L6</f>
        <v>23</v>
      </c>
      <c r="F6">
        <f>'MHB2005'!L6</f>
        <v>18</v>
      </c>
      <c r="G6">
        <f>'MHB2006'!L6</f>
        <v>23</v>
      </c>
      <c r="H6">
        <f>'MHB2007'!L6</f>
        <v>18</v>
      </c>
      <c r="I6">
        <f>'MHB2008'!L6</f>
        <v>17</v>
      </c>
      <c r="J6">
        <f>'MHB2009'!L6</f>
        <v>25</v>
      </c>
      <c r="K6">
        <f>'MHB2010'!L6</f>
        <v>23</v>
      </c>
      <c r="L6">
        <f>'MHB2011'!L6</f>
        <v>16</v>
      </c>
      <c r="M6">
        <f>'MHB2012'!L6</f>
        <v>13</v>
      </c>
      <c r="N6">
        <f>'MHB2013'!L6</f>
        <v>9</v>
      </c>
      <c r="O6">
        <f>'MHB2014'!L6</f>
        <v>17</v>
      </c>
      <c r="P6">
        <f>'MHB2015'!L6</f>
        <v>5</v>
      </c>
      <c r="Q6">
        <f>'MHB2016'!L6</f>
        <v>9</v>
      </c>
      <c r="R6">
        <f>'MHB2017'!L6</f>
        <v>10</v>
      </c>
      <c r="S6">
        <f>'MHB2018'!L6</f>
        <v>21</v>
      </c>
      <c r="T6">
        <f>'MHB2019'!L6</f>
        <v>13</v>
      </c>
      <c r="U6">
        <f>'MHB2020'!L6</f>
        <v>20</v>
      </c>
      <c r="W6" s="4">
        <f t="shared" si="0"/>
        <v>17.55</v>
      </c>
      <c r="X6">
        <f t="shared" si="1"/>
        <v>351</v>
      </c>
    </row>
    <row r="7" spans="1:24" x14ac:dyDescent="0.3">
      <c r="A7" t="s">
        <v>9</v>
      </c>
      <c r="B7">
        <f>'MHB2001'!L7</f>
        <v>27</v>
      </c>
      <c r="C7">
        <f>'MHB2002'!L7</f>
        <v>25</v>
      </c>
      <c r="D7">
        <f>'MHB2003'!L7</f>
        <v>28</v>
      </c>
      <c r="E7">
        <f>'MHB2004'!L7</f>
        <v>27</v>
      </c>
      <c r="F7">
        <f>'MHB2005'!L7</f>
        <v>20</v>
      </c>
      <c r="G7">
        <f>'MHB2006'!L7</f>
        <v>24</v>
      </c>
      <c r="H7">
        <f>'MHB2007'!L7</f>
        <v>22</v>
      </c>
      <c r="I7">
        <f>'MHB2008'!L7</f>
        <v>28</v>
      </c>
      <c r="J7">
        <f>'MHB2009'!L7</f>
        <v>17</v>
      </c>
      <c r="K7">
        <f>'MHB2010'!L7</f>
        <v>22</v>
      </c>
      <c r="L7">
        <f>'MHB2011'!L7</f>
        <v>16</v>
      </c>
      <c r="M7">
        <f>'MHB2012'!L7</f>
        <v>19</v>
      </c>
      <c r="N7">
        <f>'MHB2013'!L7</f>
        <v>15</v>
      </c>
      <c r="O7">
        <f>'MHB2014'!L7</f>
        <v>7</v>
      </c>
      <c r="P7">
        <f>'MHB2015'!L7</f>
        <v>10</v>
      </c>
      <c r="Q7">
        <f>'MHB2016'!L7</f>
        <v>16</v>
      </c>
      <c r="R7">
        <f>'MHB2017'!L7</f>
        <v>5</v>
      </c>
      <c r="S7">
        <f>'MHB2018'!L7</f>
        <v>3</v>
      </c>
      <c r="T7">
        <f>'MHB2019'!L7</f>
        <v>2</v>
      </c>
      <c r="U7">
        <f>'MHB2020'!L7</f>
        <v>3</v>
      </c>
      <c r="W7" s="4">
        <f t="shared" si="0"/>
        <v>16.8</v>
      </c>
      <c r="X7">
        <f t="shared" si="1"/>
        <v>336</v>
      </c>
    </row>
    <row r="8" spans="1:24" x14ac:dyDescent="0.3">
      <c r="A8" t="s">
        <v>10</v>
      </c>
      <c r="B8">
        <f>'MHB2001'!L8</f>
        <v>0</v>
      </c>
      <c r="C8">
        <f>'MHB2002'!L8</f>
        <v>0</v>
      </c>
      <c r="D8">
        <f>'MHB2003'!L8</f>
        <v>0</v>
      </c>
      <c r="E8">
        <f>'MHB2004'!L8</f>
        <v>0</v>
      </c>
      <c r="F8">
        <f>'MHB2005'!L8</f>
        <v>0</v>
      </c>
      <c r="G8">
        <f>'MHB2006'!L8</f>
        <v>0</v>
      </c>
      <c r="H8">
        <f>'MHB2007'!L8</f>
        <v>1</v>
      </c>
      <c r="I8">
        <f>'MHB2008'!L8</f>
        <v>2</v>
      </c>
      <c r="J8">
        <f>'MHB2009'!L8</f>
        <v>1</v>
      </c>
      <c r="K8">
        <f>'MHB2010'!L8</f>
        <v>0</v>
      </c>
      <c r="L8">
        <f>'MHB2011'!L8</f>
        <v>0</v>
      </c>
      <c r="M8">
        <f>'MHB2012'!L8</f>
        <v>0</v>
      </c>
      <c r="N8">
        <f>'MHB2013'!L8</f>
        <v>0</v>
      </c>
      <c r="O8">
        <f>'MHB2014'!L8</f>
        <v>0</v>
      </c>
      <c r="P8">
        <f>'MHB2015'!L8</f>
        <v>2</v>
      </c>
      <c r="Q8">
        <f>'MHB2016'!L8</f>
        <v>1</v>
      </c>
      <c r="R8">
        <f>'MHB2017'!L8</f>
        <v>1</v>
      </c>
      <c r="S8">
        <f>'MHB2018'!L8</f>
        <v>0</v>
      </c>
      <c r="T8">
        <f>'MHB2019'!L8</f>
        <v>0</v>
      </c>
      <c r="U8">
        <f>'MHB2020'!L8</f>
        <v>1</v>
      </c>
      <c r="W8" s="4">
        <f t="shared" si="0"/>
        <v>0.45</v>
      </c>
      <c r="X8">
        <f t="shared" si="1"/>
        <v>9</v>
      </c>
    </row>
    <row r="9" spans="1:24" x14ac:dyDescent="0.3">
      <c r="A9" t="s">
        <v>11</v>
      </c>
      <c r="B9">
        <f>'MHB2001'!L9</f>
        <v>0</v>
      </c>
      <c r="C9">
        <f>'MHB2002'!L9</f>
        <v>0</v>
      </c>
      <c r="D9">
        <f>'MHB2003'!L9</f>
        <v>0</v>
      </c>
      <c r="E9">
        <f>'MHB2004'!L9</f>
        <v>2</v>
      </c>
      <c r="F9">
        <f>'MHB2005'!L9</f>
        <v>1</v>
      </c>
      <c r="G9">
        <f>'MHB2006'!L9</f>
        <v>3</v>
      </c>
      <c r="H9">
        <f>'MHB2007'!L9</f>
        <v>4</v>
      </c>
      <c r="I9">
        <f>'MHB2008'!L9</f>
        <v>1</v>
      </c>
      <c r="J9">
        <f>'MHB2009'!L9</f>
        <v>0</v>
      </c>
      <c r="K9">
        <f>'MHB2010'!L9</f>
        <v>1</v>
      </c>
      <c r="L9">
        <f>'MHB2011'!L9</f>
        <v>0</v>
      </c>
      <c r="M9">
        <f>'MHB2012'!L9</f>
        <v>0</v>
      </c>
      <c r="N9">
        <f>'MHB2013'!L9</f>
        <v>2</v>
      </c>
      <c r="O9">
        <f>'MHB2014'!L9</f>
        <v>0</v>
      </c>
      <c r="P9">
        <f>'MHB2015'!L9</f>
        <v>0</v>
      </c>
      <c r="Q9">
        <f>'MHB2016'!L9</f>
        <v>0</v>
      </c>
      <c r="R9">
        <f>'MHB2017'!L9</f>
        <v>0</v>
      </c>
      <c r="S9">
        <f>'MHB2018'!L9</f>
        <v>1</v>
      </c>
      <c r="T9">
        <f>'MHB2019'!L9</f>
        <v>0</v>
      </c>
      <c r="U9">
        <f>'MHB2020'!L9</f>
        <v>0</v>
      </c>
      <c r="W9" s="4">
        <f t="shared" si="0"/>
        <v>0.75</v>
      </c>
      <c r="X9">
        <f t="shared" si="1"/>
        <v>15</v>
      </c>
    </row>
    <row r="10" spans="1:24" x14ac:dyDescent="0.3">
      <c r="A10" t="s">
        <v>12</v>
      </c>
      <c r="B10">
        <f>'MHB2001'!L10</f>
        <v>63</v>
      </c>
      <c r="C10">
        <f>'MHB2002'!L10</f>
        <v>62</v>
      </c>
      <c r="D10">
        <f>'MHB2003'!L10</f>
        <v>52</v>
      </c>
      <c r="E10">
        <f>'MHB2004'!L10</f>
        <v>59</v>
      </c>
      <c r="F10">
        <f>'MHB2005'!L10</f>
        <v>44</v>
      </c>
      <c r="G10">
        <f>'MHB2006'!L10</f>
        <v>38</v>
      </c>
      <c r="H10">
        <f>'MHB2007'!L10</f>
        <v>36</v>
      </c>
      <c r="I10">
        <f>'MHB2008'!L10</f>
        <v>85</v>
      </c>
      <c r="J10">
        <f>'MHB2009'!L10</f>
        <v>47</v>
      </c>
      <c r="K10">
        <f>'MHB2010'!L10</f>
        <v>44</v>
      </c>
      <c r="L10">
        <f>'MHB2011'!L10</f>
        <v>35</v>
      </c>
      <c r="M10">
        <f>'MHB2012'!L10</f>
        <v>27</v>
      </c>
      <c r="N10">
        <f>'MHB2013'!L10</f>
        <v>41</v>
      </c>
      <c r="O10">
        <f>'MHB2014'!L10</f>
        <v>42</v>
      </c>
      <c r="P10">
        <f>'MHB2015'!L10</f>
        <v>24</v>
      </c>
      <c r="Q10">
        <f>'MHB2016'!L10</f>
        <v>34</v>
      </c>
      <c r="R10">
        <f>'MHB2017'!L10</f>
        <v>47</v>
      </c>
      <c r="S10">
        <f>'MHB2018'!L10</f>
        <v>49</v>
      </c>
      <c r="T10">
        <f>'MHB2019'!L10</f>
        <v>57</v>
      </c>
      <c r="U10">
        <f>'MHB2020'!L10</f>
        <v>63</v>
      </c>
      <c r="W10" s="4">
        <f t="shared" si="0"/>
        <v>47.45</v>
      </c>
      <c r="X10">
        <f t="shared" si="1"/>
        <v>949</v>
      </c>
    </row>
    <row r="11" spans="1:24" x14ac:dyDescent="0.3">
      <c r="A11" t="s">
        <v>13</v>
      </c>
      <c r="B11">
        <f>'MHB2001'!L11</f>
        <v>265</v>
      </c>
      <c r="C11">
        <f>'MHB2002'!L11</f>
        <v>230</v>
      </c>
      <c r="D11">
        <f>'MHB2003'!L11</f>
        <v>205</v>
      </c>
      <c r="E11">
        <f>'MHB2004'!L11</f>
        <v>226</v>
      </c>
      <c r="F11">
        <f>'MHB2005'!L11</f>
        <v>187</v>
      </c>
      <c r="G11">
        <f>'MHB2006'!L11</f>
        <v>183</v>
      </c>
      <c r="H11">
        <f>'MHB2007'!L11</f>
        <v>177</v>
      </c>
      <c r="I11">
        <f>'MHB2008'!L11</f>
        <v>213</v>
      </c>
      <c r="J11">
        <f>'MHB2009'!L11</f>
        <v>210</v>
      </c>
      <c r="K11">
        <f>'MHB2010'!L11</f>
        <v>188</v>
      </c>
      <c r="L11">
        <f>'MHB2011'!L11</f>
        <v>149</v>
      </c>
      <c r="M11">
        <f>'MHB2012'!L11</f>
        <v>120</v>
      </c>
      <c r="N11">
        <f>'MHB2013'!L11</f>
        <v>141</v>
      </c>
      <c r="O11">
        <f>'MHB2014'!L11</f>
        <v>129</v>
      </c>
      <c r="P11">
        <f>'MHB2015'!L11</f>
        <v>103</v>
      </c>
      <c r="Q11">
        <f>'MHB2016'!L11</f>
        <v>138</v>
      </c>
      <c r="R11">
        <f>'MHB2017'!L11</f>
        <v>141</v>
      </c>
      <c r="S11">
        <f>'MHB2018'!L11</f>
        <v>140</v>
      </c>
      <c r="T11">
        <f>'MHB2019'!L11</f>
        <v>141</v>
      </c>
      <c r="U11">
        <f>'MHB2020'!L11</f>
        <v>153</v>
      </c>
      <c r="W11" s="4">
        <f t="shared" si="0"/>
        <v>171.95</v>
      </c>
      <c r="X11">
        <f t="shared" si="1"/>
        <v>3439</v>
      </c>
    </row>
    <row r="13" spans="1:24" x14ac:dyDescent="0.3">
      <c r="A13" t="s">
        <v>39</v>
      </c>
    </row>
    <row r="14" spans="1:24" x14ac:dyDescent="0.3">
      <c r="A14" t="s">
        <v>0</v>
      </c>
      <c r="B14" t="str">
        <f>'MHB2001'!N2</f>
        <v>Anzahl in % 2000</v>
      </c>
      <c r="C14" t="str">
        <f>'MHB2002'!N2</f>
        <v>Anzahl in % 2001</v>
      </c>
      <c r="D14" t="str">
        <f>'MHB2003'!N2</f>
        <v>Anzahl in % 2002</v>
      </c>
      <c r="E14" t="str">
        <f>'MHB2004'!N2</f>
        <v>Anzahl in % 2003</v>
      </c>
      <c r="F14" t="str">
        <f>'MHB2005'!N2</f>
        <v>Anteil in % 2004</v>
      </c>
      <c r="G14" t="str">
        <f>'MHB2006'!N2</f>
        <v>Anteil in % 2005</v>
      </c>
      <c r="H14" t="str">
        <f>'MHB2007'!N2</f>
        <v>Anteil in % 2006</v>
      </c>
      <c r="I14" t="str">
        <f>'MHB2008'!N2</f>
        <v>Anteil in % 2007</v>
      </c>
      <c r="J14" t="str">
        <f>'MHB2009'!N2</f>
        <v>Anteil in % 2008</v>
      </c>
      <c r="K14" t="str">
        <f>'MHB2010'!N2</f>
        <v>Anteil in % 2009</v>
      </c>
      <c r="L14" t="str">
        <f>'MHB2011'!N2</f>
        <v>Anteil in % 2010</v>
      </c>
      <c r="M14" t="str">
        <f>'MHB2012'!N2</f>
        <v>Anteil in % 2011</v>
      </c>
      <c r="N14" t="str">
        <f>'MHB2013'!N2</f>
        <v>Anteil in % 2012</v>
      </c>
      <c r="O14" t="str">
        <f>'MHB2014'!N2</f>
        <v>Anteil in % 2013</v>
      </c>
      <c r="P14" t="str">
        <f>'MHB2015'!N2</f>
        <v>Anteil in % 2014</v>
      </c>
      <c r="Q14" t="str">
        <f>'MHB2016'!N2</f>
        <v>Anteil in % 2015</v>
      </c>
      <c r="R14" t="str">
        <f>'MHB2017'!N2</f>
        <v>Anteil in % 2016</v>
      </c>
      <c r="S14" t="str">
        <f>'MHB2018'!N2</f>
        <v>Anteil in % 2017</v>
      </c>
      <c r="T14" t="str">
        <f>'MHB2019'!N2</f>
        <v>Anteil in % 2018</v>
      </c>
      <c r="U14" t="str">
        <f>'MHB2020'!N2</f>
        <v>Anteil in % 2019</v>
      </c>
      <c r="W14" t="s">
        <v>132</v>
      </c>
    </row>
    <row r="15" spans="1:24" x14ac:dyDescent="0.3">
      <c r="A15" t="s">
        <v>201</v>
      </c>
      <c r="B15" s="1">
        <f>'MHB2001'!N3</f>
        <v>52.075471698113205</v>
      </c>
      <c r="C15" s="1">
        <f>'MHB2002'!N3</f>
        <v>44.782608695652179</v>
      </c>
      <c r="D15" s="1">
        <f>'MHB2003'!N3</f>
        <v>44.878048780487809</v>
      </c>
      <c r="E15" s="1">
        <f>'MHB2004'!N3</f>
        <v>46.017699115044245</v>
      </c>
      <c r="F15" s="1">
        <f>'MHB2005'!N3</f>
        <v>54</v>
      </c>
      <c r="G15" s="1">
        <f>'MHB2006'!N3</f>
        <v>45.901639344262293</v>
      </c>
      <c r="H15" s="1">
        <f>'MHB2007'!N3</f>
        <v>45.762711864406782</v>
      </c>
      <c r="I15" s="1">
        <f>'MHB2008'!N3</f>
        <v>34.272300469483568</v>
      </c>
      <c r="J15" s="1">
        <f>'MHB2009'!N3</f>
        <v>51.428571428571423</v>
      </c>
      <c r="K15" s="1">
        <f>'MHB2010'!N3</f>
        <v>49.468085106382979</v>
      </c>
      <c r="L15" s="1">
        <f>'MHB2011'!N3</f>
        <v>51.006711409395976</v>
      </c>
      <c r="M15" s="1">
        <f>'MHB2012'!N3</f>
        <v>45</v>
      </c>
      <c r="N15" s="1">
        <f>'MHB2013'!N3</f>
        <v>47.5177304964539</v>
      </c>
      <c r="O15" s="1">
        <f>'MHB2014'!N3</f>
        <v>47.286821705426355</v>
      </c>
      <c r="P15" s="1">
        <f>'MHB2015'!N3</f>
        <v>53.398058252427184</v>
      </c>
      <c r="Q15" s="1">
        <f>'MHB2016'!N3</f>
        <v>52.173913043478258</v>
      </c>
      <c r="R15" s="1">
        <f>'MHB2017'!N3</f>
        <v>47.5177304964539</v>
      </c>
      <c r="S15" s="1">
        <f>'MHB2018'!N3</f>
        <v>43.571428571428569</v>
      </c>
      <c r="T15" s="1">
        <f>'MHB2019'!N3</f>
        <v>46.099290780141843</v>
      </c>
      <c r="U15" s="1">
        <f>'MHB2020'!N3</f>
        <v>40.522875816993462</v>
      </c>
      <c r="W15" s="6">
        <f t="shared" ref="W15:W22" si="2">AVERAGE(B15:U15)*0.01</f>
        <v>0.47134084853730202</v>
      </c>
    </row>
    <row r="16" spans="1:24" x14ac:dyDescent="0.3">
      <c r="A16" t="s">
        <v>202</v>
      </c>
      <c r="B16" s="1">
        <f>'MHB2001'!N4</f>
        <v>3.0188679245283021</v>
      </c>
      <c r="C16" s="1">
        <f>'MHB2002'!N4</f>
        <v>1.7391304347826086</v>
      </c>
      <c r="D16" s="1">
        <f>'MHB2003'!N4</f>
        <v>2.4390243902439024</v>
      </c>
      <c r="E16" s="1">
        <f>'MHB2004'!N4</f>
        <v>0.88495575221238942</v>
      </c>
      <c r="F16" s="1">
        <f>'MHB2005'!N4</f>
        <v>0.5</v>
      </c>
      <c r="G16" s="1">
        <f>'MHB2006'!N4</f>
        <v>1.639344262295082</v>
      </c>
      <c r="H16" s="1">
        <f>'MHB2007'!N4</f>
        <v>1.6949152542372881</v>
      </c>
      <c r="I16" s="1">
        <f>'MHB2008'!N4</f>
        <v>1.4084507042253522</v>
      </c>
      <c r="J16" s="1">
        <f>'MHB2009'!N4</f>
        <v>0.95238095238095244</v>
      </c>
      <c r="K16" s="1">
        <f>'MHB2010'!N4</f>
        <v>0</v>
      </c>
      <c r="L16" s="1">
        <f>'MHB2011'!N4</f>
        <v>0.67114093959731547</v>
      </c>
      <c r="M16" s="1">
        <f>'MHB2012'!N4</f>
        <v>1.6666666666666667</v>
      </c>
      <c r="N16" s="1">
        <f>'MHB2013'!N4</f>
        <v>2.8368794326241136</v>
      </c>
      <c r="O16" s="1">
        <f>'MHB2014'!N4</f>
        <v>0</v>
      </c>
      <c r="P16" s="1">
        <f>'MHB2015'!N4</f>
        <v>0.97087378640776689</v>
      </c>
      <c r="Q16" s="1">
        <f>'MHB2016'!N4</f>
        <v>0.72463768115942029</v>
      </c>
      <c r="R16" s="1">
        <f>'MHB2017'!N4</f>
        <v>4.9645390070921991</v>
      </c>
      <c r="S16" s="1">
        <f>'MHB2018'!N4</f>
        <v>2.1428571428571428</v>
      </c>
      <c r="T16" s="1">
        <f>'MHB2019'!N4</f>
        <v>2.8368794326241136</v>
      </c>
      <c r="U16" s="1">
        <f>'MHB2020'!N4</f>
        <v>0</v>
      </c>
      <c r="W16" s="6">
        <f t="shared" si="2"/>
        <v>1.5545771881967308E-2</v>
      </c>
    </row>
    <row r="17" spans="1:24" x14ac:dyDescent="0.3">
      <c r="A17" t="s">
        <v>203</v>
      </c>
      <c r="B17" s="1">
        <f>'MHB2001'!N5</f>
        <v>3.7735849056603774</v>
      </c>
      <c r="C17" s="1">
        <f>'MHB2002'!N5</f>
        <v>2.1739130434782608</v>
      </c>
      <c r="D17" s="1">
        <f>'MHB2003'!N5</f>
        <v>3.4146341463414638</v>
      </c>
      <c r="E17" s="1">
        <f>'MHB2004'!N5</f>
        <v>3.9823008849557522</v>
      </c>
      <c r="F17" s="1">
        <f>'MHB2005'!N5</f>
        <v>1.1000000000000001</v>
      </c>
      <c r="G17" s="1">
        <f>'MHB2006'!N5</f>
        <v>4.3715846994535523</v>
      </c>
      <c r="H17" s="1">
        <f>'MHB2007'!N5</f>
        <v>6.7796610169491522</v>
      </c>
      <c r="I17" s="1">
        <f>'MHB2008'!N5</f>
        <v>1.8779342723004695</v>
      </c>
      <c r="J17" s="1">
        <f>'MHB2009'!N5</f>
        <v>4.7619047619047619</v>
      </c>
      <c r="K17" s="1">
        <f>'MHB2010'!N5</f>
        <v>2.6595744680851063</v>
      </c>
      <c r="L17" s="1">
        <f>'MHB2011'!N5</f>
        <v>3.3557046979865772</v>
      </c>
      <c r="M17" s="1">
        <f>'MHB2012'!N5</f>
        <v>4.1666666666666661</v>
      </c>
      <c r="N17" s="1">
        <f>'MHB2013'!N5</f>
        <v>2.1276595744680851</v>
      </c>
      <c r="O17" s="1">
        <f>'MHB2014'!N5</f>
        <v>1.5503875968992249</v>
      </c>
      <c r="P17" s="1">
        <f>'MHB2015'!N5</f>
        <v>5.825242718446602</v>
      </c>
      <c r="Q17" s="1">
        <f>'MHB2016'!N5</f>
        <v>3.6231884057971016</v>
      </c>
      <c r="R17" s="1">
        <f>'MHB2017'!N5</f>
        <v>2.8368794326241136</v>
      </c>
      <c r="S17" s="1">
        <f>'MHB2018'!N5</f>
        <v>1.4285714285714286</v>
      </c>
      <c r="T17" s="1">
        <f>'MHB2019'!N5</f>
        <v>0</v>
      </c>
      <c r="U17" s="1">
        <f>'MHB2020'!N5</f>
        <v>2.6143790849673203</v>
      </c>
      <c r="W17" s="6">
        <f t="shared" si="2"/>
        <v>3.1211885902778007E-2</v>
      </c>
    </row>
    <row r="18" spans="1:24" x14ac:dyDescent="0.3">
      <c r="A18" t="s">
        <v>8</v>
      </c>
      <c r="B18" s="1">
        <f>'MHB2001'!N6</f>
        <v>7.1698113207547172</v>
      </c>
      <c r="C18" s="1">
        <f>'MHB2002'!N6</f>
        <v>13.478260869565217</v>
      </c>
      <c r="D18" s="1">
        <f>'MHB2003'!N6</f>
        <v>10.24390243902439</v>
      </c>
      <c r="E18" s="1">
        <f>'MHB2004'!N6</f>
        <v>10.176991150442479</v>
      </c>
      <c r="F18" s="1">
        <f>'MHB2005'!N6</f>
        <v>9.6</v>
      </c>
      <c r="G18" s="1">
        <f>'MHB2006'!N6</f>
        <v>12.568306010928962</v>
      </c>
      <c r="H18" s="1">
        <f>'MHB2007'!N6</f>
        <v>10.16949152542373</v>
      </c>
      <c r="I18" s="1">
        <f>'MHB2008'!N6</f>
        <v>7.981220657276995</v>
      </c>
      <c r="J18" s="1">
        <f>'MHB2009'!N6</f>
        <v>11.904761904761903</v>
      </c>
      <c r="K18" s="1">
        <f>'MHB2010'!N6</f>
        <v>12.23404255319149</v>
      </c>
      <c r="L18" s="1">
        <f>'MHB2011'!N6</f>
        <v>10.738255033557047</v>
      </c>
      <c r="M18" s="1">
        <f>'MHB2012'!N6</f>
        <v>10.833333333333334</v>
      </c>
      <c r="N18" s="1">
        <f>'MHB2013'!N6</f>
        <v>6.3829787234042552</v>
      </c>
      <c r="O18" s="1">
        <f>'MHB2014'!N6</f>
        <v>13.178294573643413</v>
      </c>
      <c r="P18" s="1">
        <f>'MHB2015'!N6</f>
        <v>4.8543689320388346</v>
      </c>
      <c r="Q18" s="1">
        <f>'MHB2016'!N6</f>
        <v>6.5217391304347823</v>
      </c>
      <c r="R18" s="1">
        <f>'MHB2017'!N6</f>
        <v>7.0921985815602842</v>
      </c>
      <c r="S18" s="1">
        <f>'MHB2018'!N6</f>
        <v>15</v>
      </c>
      <c r="T18" s="1">
        <f>'MHB2019'!N6</f>
        <v>9.2198581560283674</v>
      </c>
      <c r="U18" s="1">
        <f>'MHB2020'!N6</f>
        <v>13.071895424836603</v>
      </c>
      <c r="W18" s="6">
        <f t="shared" si="2"/>
        <v>0.10120985516010342</v>
      </c>
    </row>
    <row r="19" spans="1:24" x14ac:dyDescent="0.3">
      <c r="A19" t="s">
        <v>204</v>
      </c>
      <c r="B19" s="1">
        <f>'MHB2001'!N7</f>
        <v>10.188679245283019</v>
      </c>
      <c r="C19" s="1">
        <f>'MHB2002'!N7</f>
        <v>10.869565217391305</v>
      </c>
      <c r="D19" s="1">
        <f>'MHB2003'!N7</f>
        <v>13.658536585365855</v>
      </c>
      <c r="E19" s="1">
        <f>'MHB2004'!N7</f>
        <v>11.946902654867257</v>
      </c>
      <c r="F19" s="1">
        <f>'MHB2005'!N7</f>
        <v>10.8</v>
      </c>
      <c r="G19" s="1">
        <f>'MHB2006'!N7</f>
        <v>13.114754098360656</v>
      </c>
      <c r="H19" s="1">
        <f>'MHB2007'!N7</f>
        <v>12.429378531073446</v>
      </c>
      <c r="I19" s="1">
        <f>'MHB2008'!N7</f>
        <v>13.145539906103288</v>
      </c>
      <c r="J19" s="1">
        <f>'MHB2009'!N7</f>
        <v>8.0952380952380949</v>
      </c>
      <c r="K19" s="1">
        <f>'MHB2010'!N7</f>
        <v>11.702127659574469</v>
      </c>
      <c r="L19" s="1">
        <f>'MHB2011'!N7</f>
        <v>10.738255033557047</v>
      </c>
      <c r="M19" s="1">
        <f>'MHB2012'!N7</f>
        <v>15.833333333333332</v>
      </c>
      <c r="N19" s="1">
        <f>'MHB2013'!N7</f>
        <v>10.638297872340425</v>
      </c>
      <c r="O19" s="1">
        <f>'MHB2014'!N7</f>
        <v>5.4263565891472867</v>
      </c>
      <c r="P19" s="1">
        <f>'MHB2015'!N7</f>
        <v>9.7087378640776691</v>
      </c>
      <c r="Q19" s="1">
        <f>'MHB2016'!N7</f>
        <v>11.594202898550725</v>
      </c>
      <c r="R19" s="1">
        <f>'MHB2017'!N7</f>
        <v>3.5460992907801421</v>
      </c>
      <c r="S19" s="1">
        <f>'MHB2018'!N7</f>
        <v>2.1428571428571428</v>
      </c>
      <c r="T19" s="1">
        <f>'MHB2019'!N7</f>
        <v>1.4184397163120568</v>
      </c>
      <c r="U19" s="1">
        <f>'MHB2020'!N7</f>
        <v>1.9607843137254901</v>
      </c>
      <c r="W19" s="6">
        <f t="shared" si="2"/>
        <v>9.4479043023969353E-2</v>
      </c>
    </row>
    <row r="20" spans="1:24" x14ac:dyDescent="0.3">
      <c r="A20" t="s">
        <v>10</v>
      </c>
      <c r="B20" s="1">
        <f>'MHB2001'!N8</f>
        <v>0</v>
      </c>
      <c r="C20" s="1">
        <f>'MHB2002'!N8</f>
        <v>0</v>
      </c>
      <c r="D20" s="1">
        <f>'MHB2003'!N8</f>
        <v>0</v>
      </c>
      <c r="E20" s="1">
        <f>'MHB2004'!N8</f>
        <v>0</v>
      </c>
      <c r="F20" s="1">
        <f>'MHB2005'!N8</f>
        <v>0</v>
      </c>
      <c r="G20" s="1">
        <f>'MHB2006'!N8</f>
        <v>0</v>
      </c>
      <c r="H20" s="1">
        <f>'MHB2007'!N8</f>
        <v>0.56497175141242939</v>
      </c>
      <c r="I20" s="1">
        <f>'MHB2008'!N8</f>
        <v>0.93896713615023475</v>
      </c>
      <c r="J20" s="1">
        <f>'MHB2009'!N8</f>
        <v>0.47619047619047622</v>
      </c>
      <c r="K20" s="1">
        <f>'MHB2010'!N8</f>
        <v>0</v>
      </c>
      <c r="L20" s="1">
        <f>'MHB2011'!N8</f>
        <v>0</v>
      </c>
      <c r="M20" s="1">
        <f>'MHB2012'!N8</f>
        <v>0</v>
      </c>
      <c r="N20" s="1">
        <f>'MHB2013'!N8</f>
        <v>0</v>
      </c>
      <c r="O20" s="1">
        <f>'MHB2014'!N8</f>
        <v>0</v>
      </c>
      <c r="P20" s="1">
        <f>'MHB2015'!N8</f>
        <v>1.9417475728155338</v>
      </c>
      <c r="Q20" s="1">
        <f>'MHB2016'!N8</f>
        <v>0.72463768115942029</v>
      </c>
      <c r="R20" s="1">
        <f>'MHB2017'!N8</f>
        <v>0.70921985815602839</v>
      </c>
      <c r="S20" s="1">
        <f>'MHB2018'!N8</f>
        <v>0</v>
      </c>
      <c r="T20" s="1">
        <f>'MHB2019'!N8</f>
        <v>0</v>
      </c>
      <c r="U20" s="1">
        <f>'MHB2020'!N8</f>
        <v>0.65359477124183007</v>
      </c>
      <c r="W20" s="6">
        <f t="shared" si="2"/>
        <v>3.0046646235629766E-3</v>
      </c>
    </row>
    <row r="21" spans="1:24" x14ac:dyDescent="0.3">
      <c r="A21" t="s">
        <v>11</v>
      </c>
      <c r="B21" s="1">
        <f>'MHB2001'!N9</f>
        <v>0</v>
      </c>
      <c r="C21" s="1">
        <f>'MHB2002'!N9</f>
        <v>0</v>
      </c>
      <c r="D21" s="1">
        <f>'MHB2003'!N9</f>
        <v>0</v>
      </c>
      <c r="E21" s="1">
        <f>'MHB2004'!N9</f>
        <v>0.88495575221238942</v>
      </c>
      <c r="F21" s="1">
        <f>'MHB2005'!N9</f>
        <v>0.5</v>
      </c>
      <c r="G21" s="1">
        <f>'MHB2006'!N9</f>
        <v>1.639344262295082</v>
      </c>
      <c r="H21" s="1">
        <f>'MHB2007'!N9</f>
        <v>2.2598870056497176</v>
      </c>
      <c r="I21" s="1">
        <f>'MHB2008'!N9</f>
        <v>0.46948356807511737</v>
      </c>
      <c r="J21" s="1">
        <f>'MHB2009'!N9</f>
        <v>0</v>
      </c>
      <c r="K21" s="1">
        <f>'MHB2010'!N9</f>
        <v>0.53191489361702127</v>
      </c>
      <c r="L21" s="1">
        <f>'MHB2011'!N9</f>
        <v>0</v>
      </c>
      <c r="M21" s="1">
        <f>'MHB2012'!N9</f>
        <v>0</v>
      </c>
      <c r="N21" s="1">
        <f>'MHB2013'!N9</f>
        <v>1.4184397163120568</v>
      </c>
      <c r="O21" s="1">
        <f>'MHB2014'!N9</f>
        <v>0</v>
      </c>
      <c r="P21" s="1">
        <f>'MHB2015'!N9</f>
        <v>0</v>
      </c>
      <c r="Q21" s="1">
        <f>'MHB2016'!N9</f>
        <v>0</v>
      </c>
      <c r="R21" s="1">
        <f>'MHB2017'!N9</f>
        <v>0</v>
      </c>
      <c r="S21" s="1">
        <f>'MHB2018'!N9</f>
        <v>0.7142857142857143</v>
      </c>
      <c r="T21" s="1">
        <f>'MHB2019'!N9</f>
        <v>0</v>
      </c>
      <c r="U21" s="1">
        <f>'MHB2020'!N9</f>
        <v>0</v>
      </c>
      <c r="W21" s="6">
        <f t="shared" si="2"/>
        <v>4.2091554562235494E-3</v>
      </c>
    </row>
    <row r="22" spans="1:24" x14ac:dyDescent="0.3">
      <c r="A22" t="s">
        <v>12</v>
      </c>
      <c r="B22" s="1">
        <f>'MHB2001'!N10</f>
        <v>23.773584905660378</v>
      </c>
      <c r="C22" s="1">
        <f>'MHB2002'!N10</f>
        <v>26.956521739130434</v>
      </c>
      <c r="D22" s="1">
        <f>'MHB2003'!N10</f>
        <v>25.365853658536587</v>
      </c>
      <c r="E22" s="1">
        <f>'MHB2004'!N10</f>
        <v>26.10619469026549</v>
      </c>
      <c r="F22" s="1">
        <f>'MHB2005'!N10</f>
        <v>23.5</v>
      </c>
      <c r="G22" s="1">
        <f>'MHB2006'!N10</f>
        <v>20.765027322404372</v>
      </c>
      <c r="H22" s="1">
        <f>'MHB2007'!N10</f>
        <v>20.33898305084746</v>
      </c>
      <c r="I22" s="1">
        <f>'MHB2008'!N10</f>
        <v>39.906103286384976</v>
      </c>
      <c r="J22" s="1">
        <f>'MHB2009'!N10</f>
        <v>22.380952380952383</v>
      </c>
      <c r="K22" s="1">
        <f>'MHB2010'!N10</f>
        <v>23.404255319148938</v>
      </c>
      <c r="L22" s="1">
        <f>'MHB2011'!N10</f>
        <v>23.48993288590604</v>
      </c>
      <c r="M22" s="1">
        <f>'MHB2012'!N10</f>
        <v>22.5</v>
      </c>
      <c r="N22" s="1">
        <f>'MHB2013'!N10</f>
        <v>29.078014184397162</v>
      </c>
      <c r="O22" s="1">
        <f>'MHB2014'!N10</f>
        <v>32.558139534883722</v>
      </c>
      <c r="P22" s="1">
        <f>'MHB2015'!N10</f>
        <v>23.300970873786408</v>
      </c>
      <c r="Q22" s="1">
        <f>'MHB2016'!N10</f>
        <v>24.637681159420293</v>
      </c>
      <c r="R22" s="1">
        <f>'MHB2017'!N10</f>
        <v>33.333333333333329</v>
      </c>
      <c r="S22" s="1">
        <f>'MHB2018'!N10</f>
        <v>35</v>
      </c>
      <c r="T22" s="1">
        <f>'MHB2019'!N10</f>
        <v>40.425531914893611</v>
      </c>
      <c r="U22" s="1">
        <f>'MHB2020'!N10</f>
        <v>41.17647058823529</v>
      </c>
      <c r="W22" s="6">
        <f t="shared" si="2"/>
        <v>0.27899877541409335</v>
      </c>
    </row>
    <row r="23" spans="1:24" x14ac:dyDescent="0.3">
      <c r="A23" t="s">
        <v>13</v>
      </c>
      <c r="B23" s="1">
        <f>'MHB2001'!N11</f>
        <v>100</v>
      </c>
      <c r="C23" s="1">
        <f>'MHB2002'!N11</f>
        <v>100</v>
      </c>
      <c r="D23" s="1">
        <f>'MHB2003'!N11</f>
        <v>100</v>
      </c>
      <c r="E23" s="1">
        <f>'MHB2004'!N11</f>
        <v>100</v>
      </c>
      <c r="F23" s="1">
        <f>'MHB2005'!N11</f>
        <v>100</v>
      </c>
      <c r="G23" s="1">
        <f>'MHB2006'!N11</f>
        <v>100</v>
      </c>
      <c r="H23" s="1">
        <f>'MHB2007'!N11</f>
        <v>100</v>
      </c>
      <c r="I23" s="1">
        <f>'MHB2008'!N11</f>
        <v>100</v>
      </c>
      <c r="J23" s="1">
        <f>'MHB2009'!N11</f>
        <v>100</v>
      </c>
      <c r="K23" s="1">
        <f>'MHB2010'!N11</f>
        <v>100</v>
      </c>
      <c r="L23" s="1">
        <f>'MHB2011'!N11</f>
        <v>100</v>
      </c>
      <c r="M23" s="1">
        <f>'MHB2012'!N11</f>
        <v>100</v>
      </c>
      <c r="N23" s="1">
        <f>'MHB2013'!N11</f>
        <v>100</v>
      </c>
      <c r="O23" s="1">
        <f>'MHB2014'!N11</f>
        <v>100</v>
      </c>
      <c r="P23" s="1">
        <f>'MHB2015'!N11</f>
        <v>100</v>
      </c>
      <c r="Q23" s="1">
        <f>'MHB2016'!N11</f>
        <v>100</v>
      </c>
      <c r="R23" s="1">
        <f>'MHB2017'!N11</f>
        <v>100</v>
      </c>
      <c r="S23" s="1">
        <f>'MHB2018'!N11</f>
        <v>100</v>
      </c>
      <c r="T23" s="1">
        <f>'MHB2019'!N11</f>
        <v>100</v>
      </c>
      <c r="U23" s="1">
        <f>'MHB2020'!N11</f>
        <v>100</v>
      </c>
      <c r="W23" s="4"/>
    </row>
    <row r="25" spans="1:24" x14ac:dyDescent="0.3">
      <c r="A25" t="s">
        <v>220</v>
      </c>
    </row>
    <row r="26" spans="1:24" x14ac:dyDescent="0.3">
      <c r="A26" t="s">
        <v>14</v>
      </c>
      <c r="B26" t="str">
        <f>'MHB2001'!L14</f>
        <v>Anzahl 2000</v>
      </c>
      <c r="C26" t="str">
        <f>'MHB2002'!L14</f>
        <v>Anzahl 2001</v>
      </c>
      <c r="D26" t="str">
        <f>'MHB2003'!L14</f>
        <v>Anzahl 2002</v>
      </c>
      <c r="E26" t="str">
        <f>'MHB2004'!L14</f>
        <v>Anzahl 2003</v>
      </c>
      <c r="F26" t="str">
        <f>'MHB2005'!L14</f>
        <v>Anzahl 2004</v>
      </c>
      <c r="G26" t="str">
        <f>'MHB2006'!L14</f>
        <v>Anzahl 2005</v>
      </c>
      <c r="H26" t="str">
        <f>'MHB2007'!L14</f>
        <v>Anzahl 2006</v>
      </c>
      <c r="I26" t="str">
        <f>'MHB2008'!L14</f>
        <v>Anzahl 2007</v>
      </c>
      <c r="J26" t="str">
        <f>'MHB2009'!L14</f>
        <v>Anzahl 2008</v>
      </c>
      <c r="K26" t="str">
        <f>'MHB2010'!L14</f>
        <v>Anzahl 2009</v>
      </c>
      <c r="L26" t="str">
        <f>'MHB2011'!L14</f>
        <v>Anzahl 2010</v>
      </c>
      <c r="M26" t="str">
        <f>'MHB2012'!L14</f>
        <v>Anzahl 2011</v>
      </c>
      <c r="N26" t="str">
        <f>'MHB2013'!L14</f>
        <v>Anzahl 2012</v>
      </c>
      <c r="O26" t="str">
        <f>'MHB2014'!L14</f>
        <v>Anzahl 2013</v>
      </c>
      <c r="P26" t="str">
        <f>'MHB2015'!L14</f>
        <v>Anzahl 2014</v>
      </c>
      <c r="Q26" t="str">
        <f>'MHB2016'!L14</f>
        <v>Anzahl 2015</v>
      </c>
      <c r="R26" t="str">
        <f>'MHB2017'!L14</f>
        <v>Anzahl2016</v>
      </c>
      <c r="S26" t="str">
        <f>'MHB2018'!L14</f>
        <v>Anzahl 2017</v>
      </c>
      <c r="T26" t="str">
        <f>'MHB2019'!L14</f>
        <v>Anzahl 2018</v>
      </c>
      <c r="U26" t="str">
        <f>'MHB2020'!L14</f>
        <v>Anzahl 2019</v>
      </c>
      <c r="W26" t="s">
        <v>132</v>
      </c>
      <c r="X26" t="s">
        <v>32</v>
      </c>
    </row>
    <row r="27" spans="1:24" x14ac:dyDescent="0.3">
      <c r="A27" t="s">
        <v>16</v>
      </c>
      <c r="B27">
        <f>'MHB2001'!L15</f>
        <v>119</v>
      </c>
      <c r="C27">
        <f>'MHB2002'!L15</f>
        <v>77</v>
      </c>
      <c r="D27">
        <f>'MHB2003'!L15</f>
        <v>97</v>
      </c>
      <c r="E27">
        <f>'MHB2004'!L15</f>
        <v>95</v>
      </c>
      <c r="F27">
        <f>'MHB2005'!L15</f>
        <v>82</v>
      </c>
      <c r="G27">
        <f>'MHB2006'!L15</f>
        <v>68</v>
      </c>
      <c r="H27">
        <f>'MHB2007'!L15</f>
        <v>65</v>
      </c>
      <c r="I27">
        <f>'MHB2008'!L15</f>
        <v>86</v>
      </c>
      <c r="J27">
        <f>'MHB2009'!L15</f>
        <v>66</v>
      </c>
      <c r="K27">
        <f>'MHB2010'!L15</f>
        <v>64</v>
      </c>
      <c r="L27">
        <f>'MHB2011'!L15</f>
        <v>61</v>
      </c>
      <c r="M27">
        <f>'MHB2012'!L15</f>
        <v>50</v>
      </c>
      <c r="N27">
        <f>'MHB2013'!L15</f>
        <v>38</v>
      </c>
      <c r="O27">
        <f>'MHB2014'!L15</f>
        <v>48</v>
      </c>
      <c r="P27">
        <f>'MHB2015'!L15</f>
        <v>26</v>
      </c>
      <c r="Q27">
        <f>'MHB2016'!L15</f>
        <v>57</v>
      </c>
      <c r="R27">
        <f>'MHB2017'!L15</f>
        <v>44</v>
      </c>
      <c r="S27">
        <f>'MHB2018'!L15</f>
        <v>39</v>
      </c>
      <c r="T27">
        <f>'MHB2019'!L15</f>
        <v>49</v>
      </c>
      <c r="U27">
        <f>'MHB2020'!L15</f>
        <v>50</v>
      </c>
      <c r="W27" s="1">
        <f t="shared" ref="W27:W34" si="3">AVERAGE(B27:U27)</f>
        <v>64.05</v>
      </c>
      <c r="X27">
        <f t="shared" ref="X27:X34" si="4">SUM(B27:U27)</f>
        <v>1281</v>
      </c>
    </row>
    <row r="28" spans="1:24" x14ac:dyDescent="0.3">
      <c r="A28" t="s">
        <v>17</v>
      </c>
      <c r="B28">
        <f>'MHB2001'!L16</f>
        <v>9</v>
      </c>
      <c r="C28">
        <f>'MHB2002'!L16</f>
        <v>16</v>
      </c>
      <c r="D28">
        <f>'MHB2003'!L16</f>
        <v>8</v>
      </c>
      <c r="E28">
        <f>'MHB2004'!L16</f>
        <v>11</v>
      </c>
      <c r="F28">
        <f>'MHB2005'!L16</f>
        <v>8</v>
      </c>
      <c r="G28">
        <f>'MHB2006'!L16</f>
        <v>9</v>
      </c>
      <c r="H28">
        <f>'MHB2007'!L16</f>
        <v>6</v>
      </c>
      <c r="I28">
        <f>'MHB2008'!L16</f>
        <v>6</v>
      </c>
      <c r="J28">
        <f>'MHB2009'!L16</f>
        <v>5</v>
      </c>
      <c r="K28">
        <f>'MHB2010'!L16</f>
        <v>11</v>
      </c>
      <c r="L28">
        <f>'MHB2011'!L16</f>
        <v>6</v>
      </c>
      <c r="M28">
        <f>'MHB2012'!L16</f>
        <v>3</v>
      </c>
      <c r="N28">
        <f>'MHB2013'!L16</f>
        <v>11</v>
      </c>
      <c r="O28">
        <f>'MHB2014'!L16</f>
        <v>2</v>
      </c>
      <c r="P28">
        <f>'MHB2015'!L16</f>
        <v>2</v>
      </c>
      <c r="Q28">
        <f>'MHB2016'!L16</f>
        <v>10</v>
      </c>
      <c r="R28">
        <f>'MHB2017'!L16</f>
        <v>8</v>
      </c>
      <c r="S28">
        <f>'MHB2018'!L16</f>
        <v>4</v>
      </c>
      <c r="T28">
        <f>'MHB2019'!L16</f>
        <v>7</v>
      </c>
      <c r="U28">
        <f>'MHB2020'!L16</f>
        <v>5</v>
      </c>
      <c r="W28" s="1">
        <f t="shared" si="3"/>
        <v>7.35</v>
      </c>
      <c r="X28">
        <f t="shared" si="4"/>
        <v>147</v>
      </c>
    </row>
    <row r="29" spans="1:24" x14ac:dyDescent="0.3">
      <c r="A29" t="s">
        <v>18</v>
      </c>
      <c r="B29">
        <f>'MHB2001'!L17</f>
        <v>18</v>
      </c>
      <c r="C29">
        <f>'MHB2002'!L17</f>
        <v>4</v>
      </c>
      <c r="D29">
        <f>'MHB2003'!L17</f>
        <v>9</v>
      </c>
      <c r="E29">
        <f>'MHB2004'!L17</f>
        <v>4</v>
      </c>
      <c r="F29">
        <f>'MHB2005'!L17</f>
        <v>14</v>
      </c>
      <c r="G29">
        <f>'MHB2006'!L17</f>
        <v>3</v>
      </c>
      <c r="H29">
        <f>'MHB2007'!L17</f>
        <v>6</v>
      </c>
      <c r="I29">
        <f>'MHB2008'!L17</f>
        <v>12</v>
      </c>
      <c r="J29">
        <f>'MHB2009'!L17</f>
        <v>3</v>
      </c>
      <c r="K29">
        <f>'MHB2010'!L17</f>
        <v>2</v>
      </c>
      <c r="L29">
        <f>'MHB2011'!L17</f>
        <v>6</v>
      </c>
      <c r="M29">
        <f>'MHB2012'!L17</f>
        <v>9</v>
      </c>
      <c r="N29">
        <f>'MHB2013'!L17</f>
        <v>7</v>
      </c>
      <c r="O29">
        <f>'MHB2014'!L17</f>
        <v>5</v>
      </c>
      <c r="P29">
        <f>'MHB2015'!L17</f>
        <v>7</v>
      </c>
      <c r="Q29">
        <f>'MHB2016'!L17</f>
        <v>3</v>
      </c>
      <c r="R29">
        <f>'MHB2017'!L17</f>
        <v>1</v>
      </c>
      <c r="S29">
        <f>'MHB2018'!L17</f>
        <v>3</v>
      </c>
      <c r="T29">
        <f>'MHB2019'!L17</f>
        <v>3</v>
      </c>
      <c r="U29">
        <f>'MHB2020'!L17</f>
        <v>4</v>
      </c>
      <c r="W29" s="1">
        <f t="shared" si="3"/>
        <v>6.15</v>
      </c>
      <c r="X29">
        <f t="shared" si="4"/>
        <v>123</v>
      </c>
    </row>
    <row r="30" spans="1:24" x14ac:dyDescent="0.3">
      <c r="A30" t="s">
        <v>19</v>
      </c>
      <c r="B30">
        <f>'MHB2001'!L18</f>
        <v>0</v>
      </c>
      <c r="C30">
        <f>'MHB2002'!L18</f>
        <v>6</v>
      </c>
      <c r="D30">
        <f>'MHB2003'!L18</f>
        <v>14</v>
      </c>
      <c r="E30">
        <f>'MHB2004'!L18</f>
        <v>5</v>
      </c>
      <c r="F30">
        <f>'MHB2005'!L18</f>
        <v>5</v>
      </c>
      <c r="G30">
        <f>'MHB2006'!L18</f>
        <v>11</v>
      </c>
      <c r="H30">
        <f>'MHB2007'!L18</f>
        <v>7</v>
      </c>
      <c r="I30">
        <f>'MHB2008'!L18</f>
        <v>12</v>
      </c>
      <c r="J30">
        <f>'MHB2009'!L18</f>
        <v>4</v>
      </c>
      <c r="K30">
        <f>'MHB2010'!L18</f>
        <v>16</v>
      </c>
      <c r="L30">
        <f>'MHB2011'!L18</f>
        <v>8</v>
      </c>
      <c r="M30">
        <f>'MHB2012'!L18</f>
        <v>14</v>
      </c>
      <c r="N30">
        <f>'MHB2013'!L18</f>
        <v>8</v>
      </c>
      <c r="O30">
        <f>'MHB2014'!L18</f>
        <v>10</v>
      </c>
      <c r="P30">
        <f>'MHB2015'!L18</f>
        <v>12</v>
      </c>
      <c r="Q30">
        <f>'MHB2016'!L18</f>
        <v>10</v>
      </c>
      <c r="R30">
        <f>'MHB2017'!L18</f>
        <v>12</v>
      </c>
      <c r="S30">
        <f>'MHB2018'!L18</f>
        <v>12</v>
      </c>
      <c r="T30">
        <f>'MHB2019'!L18</f>
        <v>10</v>
      </c>
      <c r="U30">
        <f>'MHB2020'!L18</f>
        <v>6</v>
      </c>
      <c r="W30" s="1">
        <f t="shared" si="3"/>
        <v>9.1</v>
      </c>
      <c r="X30">
        <f t="shared" si="4"/>
        <v>182</v>
      </c>
    </row>
    <row r="31" spans="1:24" x14ac:dyDescent="0.3">
      <c r="A31" t="s">
        <v>20</v>
      </c>
      <c r="B31">
        <f>'MHB2001'!L19</f>
        <v>96</v>
      </c>
      <c r="C31">
        <f>'MHB2002'!L19</f>
        <v>111</v>
      </c>
      <c r="D31">
        <f>'MHB2003'!L19</f>
        <v>76</v>
      </c>
      <c r="E31">
        <f>'MHB2004'!L19</f>
        <v>109</v>
      </c>
      <c r="F31">
        <f>'MHB2005'!L19</f>
        <v>78</v>
      </c>
      <c r="G31">
        <f>'MHB2006'!L19</f>
        <v>92</v>
      </c>
      <c r="H31">
        <f>'MHB2007'!L19</f>
        <v>93</v>
      </c>
      <c r="I31">
        <f>'MHB2008'!L19</f>
        <v>96</v>
      </c>
      <c r="J31">
        <f>'MHB2009'!L19</f>
        <v>132</v>
      </c>
      <c r="K31">
        <f>'MHB2010'!L19</f>
        <v>95</v>
      </c>
      <c r="L31">
        <f>'MHB2011'!L19</f>
        <v>67</v>
      </c>
      <c r="M31">
        <f>'MHB2012'!L19</f>
        <v>42</v>
      </c>
      <c r="N31">
        <f>'MHB2013'!L19</f>
        <v>76</v>
      </c>
      <c r="O31">
        <f>'MHB2014'!L19</f>
        <v>64</v>
      </c>
      <c r="P31">
        <f>'MHB2015'!L19</f>
        <v>56</v>
      </c>
      <c r="Q31">
        <f>'MHB2016'!L19</f>
        <v>58</v>
      </c>
      <c r="R31">
        <f>'MHB2017'!L19</f>
        <v>73</v>
      </c>
      <c r="S31">
        <f>'MHB2018'!L19</f>
        <v>78</v>
      </c>
      <c r="T31">
        <f>'MHB2019'!L19</f>
        <v>71</v>
      </c>
      <c r="U31">
        <f>'MHB2020'!L19</f>
        <v>88</v>
      </c>
      <c r="W31" s="1">
        <f t="shared" si="3"/>
        <v>82.55</v>
      </c>
      <c r="X31">
        <f t="shared" si="4"/>
        <v>1651</v>
      </c>
    </row>
    <row r="32" spans="1:24" x14ac:dyDescent="0.3">
      <c r="A32" t="s">
        <v>21</v>
      </c>
      <c r="B32">
        <f>'MHB2001'!L20</f>
        <v>0</v>
      </c>
      <c r="C32">
        <f>'MHB2002'!L20</f>
        <v>1</v>
      </c>
      <c r="D32">
        <f>'MHB2003'!L20</f>
        <v>1</v>
      </c>
      <c r="E32">
        <f>'MHB2004'!L20</f>
        <v>2</v>
      </c>
      <c r="F32">
        <f>'MHB2005'!L20</f>
        <v>0</v>
      </c>
      <c r="G32">
        <f>'MHB2006'!L20</f>
        <v>0</v>
      </c>
      <c r="H32">
        <f>'MHB2007'!L20</f>
        <v>0</v>
      </c>
      <c r="I32">
        <f>'MHB2008'!L20</f>
        <v>1</v>
      </c>
      <c r="J32">
        <f>'MHB2009'!L20</f>
        <v>0</v>
      </c>
      <c r="K32">
        <f>'MHB2010'!L20</f>
        <v>0</v>
      </c>
      <c r="L32">
        <f>'MHB2011'!L20</f>
        <v>1</v>
      </c>
      <c r="M32">
        <f>'MHB2012'!L20</f>
        <v>2</v>
      </c>
      <c r="N32">
        <f>'MHB2013'!L20</f>
        <v>1</v>
      </c>
      <c r="O32">
        <f>'MHB2014'!L20</f>
        <v>0</v>
      </c>
      <c r="P32">
        <f>'MHB2015'!L20</f>
        <v>0</v>
      </c>
      <c r="Q32">
        <f>'MHB2016'!L20</f>
        <v>0</v>
      </c>
      <c r="R32">
        <f>'MHB2017'!L20</f>
        <v>3</v>
      </c>
      <c r="S32">
        <f>'MHB2018'!L20</f>
        <v>4</v>
      </c>
      <c r="T32">
        <f>'MHB2019'!L20</f>
        <v>1</v>
      </c>
      <c r="U32">
        <f>'MHB2020'!L20</f>
        <v>0</v>
      </c>
      <c r="W32" s="1">
        <f t="shared" si="3"/>
        <v>0.85</v>
      </c>
      <c r="X32">
        <f t="shared" si="4"/>
        <v>17</v>
      </c>
    </row>
    <row r="33" spans="1:24" hidden="1" x14ac:dyDescent="0.3">
      <c r="A33" t="s">
        <v>152</v>
      </c>
      <c r="B33">
        <f>'MHB2001'!L21</f>
        <v>23</v>
      </c>
      <c r="C33">
        <f>'MHB2002'!L21</f>
        <v>15</v>
      </c>
      <c r="D33">
        <f>'MHB2003'!L21</f>
        <v>0</v>
      </c>
      <c r="W33" s="1">
        <f t="shared" si="3"/>
        <v>12.666666666666666</v>
      </c>
      <c r="X33">
        <f t="shared" si="4"/>
        <v>38</v>
      </c>
    </row>
    <row r="34" spans="1:24" x14ac:dyDescent="0.3">
      <c r="A34" t="s">
        <v>13</v>
      </c>
      <c r="B34">
        <f>'MHB2001'!L22</f>
        <v>265</v>
      </c>
      <c r="C34">
        <f>'MHB2002'!L22</f>
        <v>230</v>
      </c>
      <c r="D34">
        <f>'MHB2003'!L22</f>
        <v>205</v>
      </c>
      <c r="E34">
        <f>'MHB2004'!L21</f>
        <v>226</v>
      </c>
      <c r="F34">
        <f>'MHB2005'!L21</f>
        <v>187</v>
      </c>
      <c r="G34">
        <f>'MHB2006'!L21</f>
        <v>183</v>
      </c>
      <c r="H34">
        <f>'MHB2007'!L21</f>
        <v>177</v>
      </c>
      <c r="I34">
        <f>'MHB2008'!L21</f>
        <v>213</v>
      </c>
      <c r="J34">
        <f>'MHB2009'!L21</f>
        <v>210</v>
      </c>
      <c r="K34">
        <f>'MHB2010'!L21</f>
        <v>188</v>
      </c>
      <c r="L34">
        <f>'MHB2011'!L21</f>
        <v>149</v>
      </c>
      <c r="M34">
        <f>'MHB2012'!L21</f>
        <v>120</v>
      </c>
      <c r="N34">
        <f>'MHB2013'!L21</f>
        <v>141</v>
      </c>
      <c r="O34">
        <f>'MHB2014'!L21</f>
        <v>129</v>
      </c>
      <c r="P34">
        <f>'MHB2015'!L21</f>
        <v>103</v>
      </c>
      <c r="Q34">
        <f>'MHB2016'!L21</f>
        <v>138</v>
      </c>
      <c r="R34">
        <f>'MHB2017'!L21</f>
        <v>141</v>
      </c>
      <c r="S34">
        <f>'MHB2018'!L21</f>
        <v>140</v>
      </c>
      <c r="T34">
        <f>'MHB2019'!L21</f>
        <v>141</v>
      </c>
      <c r="U34">
        <f>'MHB2020'!L21</f>
        <v>153</v>
      </c>
      <c r="W34" s="1">
        <f t="shared" si="3"/>
        <v>171.95</v>
      </c>
      <c r="X34">
        <f t="shared" si="4"/>
        <v>3439</v>
      </c>
    </row>
    <row r="35" spans="1:24" x14ac:dyDescent="0.3">
      <c r="W35" s="1"/>
    </row>
    <row r="36" spans="1:24" x14ac:dyDescent="0.3">
      <c r="A36" t="s">
        <v>221</v>
      </c>
    </row>
    <row r="37" spans="1:24" x14ac:dyDescent="0.3">
      <c r="A37" t="s">
        <v>14</v>
      </c>
      <c r="B37">
        <f>'MHB2001'!N14</f>
        <v>2000</v>
      </c>
      <c r="C37">
        <f>'MHB2002'!N14</f>
        <v>2001</v>
      </c>
      <c r="D37">
        <f>'MHB2003'!N14</f>
        <v>2002</v>
      </c>
      <c r="E37">
        <f>'MHB2004'!N14</f>
        <v>2003</v>
      </c>
      <c r="F37">
        <f>'MHB2005'!N14</f>
        <v>2004</v>
      </c>
      <c r="G37">
        <f>'MHB2006'!N14</f>
        <v>2005</v>
      </c>
      <c r="H37">
        <f>'MHB2007'!N14</f>
        <v>2006</v>
      </c>
      <c r="I37">
        <f>'MHB2008'!N14</f>
        <v>2007</v>
      </c>
      <c r="J37">
        <f>'MHB2009'!N14</f>
        <v>2008</v>
      </c>
      <c r="K37">
        <f>'MHB2010'!N14</f>
        <v>2009</v>
      </c>
      <c r="L37">
        <f>'MHB2011'!N14</f>
        <v>2010</v>
      </c>
      <c r="M37">
        <f>'MHB2012'!N14</f>
        <v>2011</v>
      </c>
      <c r="N37">
        <f>'MHB2013'!N14</f>
        <v>2012</v>
      </c>
      <c r="O37">
        <f>'MHB2014'!N14</f>
        <v>2013</v>
      </c>
      <c r="P37">
        <f>'MHB2015'!N14</f>
        <v>2014</v>
      </c>
      <c r="Q37">
        <f>'MHB2016'!N14</f>
        <v>2015</v>
      </c>
      <c r="R37">
        <f>'MHB2017'!N14</f>
        <v>2016</v>
      </c>
      <c r="S37">
        <f>'MHB2018'!N14</f>
        <v>2017</v>
      </c>
      <c r="T37">
        <f>'MHB2019'!N14</f>
        <v>2018</v>
      </c>
      <c r="U37">
        <f>'MHB2020'!N14</f>
        <v>2019</v>
      </c>
      <c r="W37" t="s">
        <v>132</v>
      </c>
    </row>
    <row r="38" spans="1:24" x14ac:dyDescent="0.3">
      <c r="A38" t="s">
        <v>16</v>
      </c>
      <c r="B38">
        <f>'MHB2001'!N15</f>
        <v>25.9</v>
      </c>
      <c r="C38">
        <f>'MHB2002'!N15</f>
        <v>21.8</v>
      </c>
      <c r="D38">
        <f>'MHB2003'!N15</f>
        <v>23.5</v>
      </c>
      <c r="E38">
        <f>'MHB2004'!N15</f>
        <v>23</v>
      </c>
      <c r="F38">
        <f>'MHB2005'!N15</f>
        <v>23.2</v>
      </c>
      <c r="G38">
        <f>'MHB2006'!N15</f>
        <v>20.100000000000001</v>
      </c>
      <c r="H38">
        <f>'MHB2007'!N15</f>
        <v>18.899999999999999</v>
      </c>
      <c r="I38">
        <f>'MHB2008'!N15</f>
        <v>24.5</v>
      </c>
      <c r="J38">
        <f>'MHB2009'!N15</f>
        <v>22.1</v>
      </c>
      <c r="K38">
        <f>'MHB2010'!N15</f>
        <v>21.4</v>
      </c>
      <c r="L38">
        <f>'MHB2011'!N15</f>
        <v>23.6</v>
      </c>
      <c r="M38">
        <f>'MHB2012'!N15</f>
        <v>20.3</v>
      </c>
      <c r="N38">
        <f>'MHB2013'!N15</f>
        <v>14.9</v>
      </c>
      <c r="O38">
        <f>'MHB2014'!N15</f>
        <v>18.2</v>
      </c>
      <c r="P38">
        <f>'MHB2015'!N15</f>
        <v>11.7</v>
      </c>
      <c r="Q38">
        <f>'MHB2016'!N15</f>
        <v>22</v>
      </c>
      <c r="R38">
        <f>'MHB2017'!N15</f>
        <v>16.2</v>
      </c>
      <c r="S38">
        <f>'MHB2018'!N15</f>
        <v>41.5</v>
      </c>
      <c r="T38">
        <f>'MHB2019'!N15</f>
        <v>17</v>
      </c>
      <c r="U38">
        <f>'MHB2020'!N15</f>
        <v>17.899999999999999</v>
      </c>
      <c r="W38" s="1">
        <f t="shared" ref="W38:W45" si="5">AVERAGE(B38:U38)</f>
        <v>21.384999999999998</v>
      </c>
      <c r="X38" s="1"/>
    </row>
    <row r="39" spans="1:24" x14ac:dyDescent="0.3">
      <c r="A39" t="s">
        <v>17</v>
      </c>
      <c r="B39">
        <f>'MHB2001'!N16</f>
        <v>28.6</v>
      </c>
      <c r="C39">
        <f>'MHB2002'!N16</f>
        <v>60.8</v>
      </c>
      <c r="D39">
        <f>'MHB2003'!N16</f>
        <v>24.1</v>
      </c>
      <c r="E39">
        <f>'MHB2004'!N16</f>
        <v>24.1</v>
      </c>
      <c r="F39">
        <f>'MHB2005'!N16</f>
        <v>22.8</v>
      </c>
      <c r="G39">
        <f>'MHB2006'!N16</f>
        <v>23.6</v>
      </c>
      <c r="H39">
        <f>'MHB2007'!N16</f>
        <v>16.600000000000001</v>
      </c>
      <c r="I39">
        <f>'MHB2008'!N16</f>
        <v>23.7</v>
      </c>
      <c r="J39">
        <f>'MHB2009'!N16</f>
        <v>19.100000000000001</v>
      </c>
      <c r="K39">
        <f>'MHB2010'!N16</f>
        <v>43.4</v>
      </c>
      <c r="L39">
        <f>'MHB2011'!N16</f>
        <v>24.6</v>
      </c>
      <c r="M39">
        <f>'MHB2012'!N16</f>
        <v>12.6</v>
      </c>
      <c r="N39">
        <f>'MHB2013'!N16</f>
        <v>51.5</v>
      </c>
      <c r="O39">
        <f>'MHB2014'!N16</f>
        <v>9.6</v>
      </c>
      <c r="P39">
        <f>'MHB2015'!N16</f>
        <v>10</v>
      </c>
      <c r="Q39">
        <f>'MHB2016'!N16</f>
        <v>57.6</v>
      </c>
      <c r="R39">
        <f>'MHB2017'!N16</f>
        <v>46.1</v>
      </c>
      <c r="S39">
        <f>'MHB2018'!N16</f>
        <v>21.3</v>
      </c>
      <c r="T39">
        <f>'MHB2019'!N16</f>
        <v>35.5</v>
      </c>
      <c r="U39">
        <f>'MHB2020'!N16</f>
        <v>26.2</v>
      </c>
      <c r="W39" s="1">
        <f t="shared" si="5"/>
        <v>29.090000000000003</v>
      </c>
      <c r="X39" s="1"/>
    </row>
    <row r="40" spans="1:24" x14ac:dyDescent="0.3">
      <c r="A40" t="s">
        <v>18</v>
      </c>
      <c r="B40">
        <f>'MHB2001'!N17</f>
        <v>11.1</v>
      </c>
      <c r="C40">
        <f>'MHB2002'!N17</f>
        <v>4.8</v>
      </c>
      <c r="D40">
        <f>'MHB2003'!N17</f>
        <v>7.4</v>
      </c>
      <c r="E40">
        <f>'MHB2004'!N17</f>
        <v>7.4</v>
      </c>
      <c r="F40">
        <f>'MHB2005'!N17</f>
        <v>9.6999999999999993</v>
      </c>
      <c r="G40">
        <f>'MHB2006'!N17</f>
        <v>2.8</v>
      </c>
      <c r="H40">
        <f>'MHB2007'!N17</f>
        <v>4.5999999999999996</v>
      </c>
      <c r="I40">
        <f>'MHB2008'!N17</f>
        <v>12.3</v>
      </c>
      <c r="J40">
        <f>'MHB2009'!N17</f>
        <v>2.1</v>
      </c>
      <c r="K40">
        <f>'MHB2010'!N17</f>
        <v>2</v>
      </c>
      <c r="L40">
        <f>'MHB2011'!N17</f>
        <v>4.9000000000000004</v>
      </c>
      <c r="M40">
        <f>'MHB2012'!N17</f>
        <v>6</v>
      </c>
      <c r="N40">
        <f>'MHB2013'!N17</f>
        <v>4.9000000000000004</v>
      </c>
      <c r="O40">
        <f>'MHB2014'!N17</f>
        <v>3.6</v>
      </c>
      <c r="P40">
        <f>'MHB2015'!N17</f>
        <v>4.9000000000000004</v>
      </c>
      <c r="Q40">
        <f>'MHB2016'!N17</f>
        <v>1.8</v>
      </c>
      <c r="R40">
        <f>'MHB2017'!N17</f>
        <v>0.5</v>
      </c>
      <c r="S40">
        <f>'MHB2018'!N17</f>
        <v>1.5</v>
      </c>
      <c r="T40">
        <f>'MHB2019'!N17</f>
        <v>1.4</v>
      </c>
      <c r="U40">
        <f>'MHB2020'!N17</f>
        <v>1.9</v>
      </c>
      <c r="W40" s="1">
        <f t="shared" si="5"/>
        <v>4.78</v>
      </c>
      <c r="X40" s="1"/>
    </row>
    <row r="41" spans="1:24" x14ac:dyDescent="0.3">
      <c r="A41" t="s">
        <v>19</v>
      </c>
      <c r="B41">
        <f>'MHB2001'!N18</f>
        <v>0</v>
      </c>
      <c r="C41">
        <f>'MHB2002'!N18</f>
        <v>6.2</v>
      </c>
      <c r="D41">
        <f>'MHB2003'!N18</f>
        <v>24.3</v>
      </c>
      <c r="E41">
        <f>'MHB2004'!N18</f>
        <v>24.3</v>
      </c>
      <c r="F41">
        <f>'MHB2005'!N18</f>
        <v>6.7</v>
      </c>
      <c r="G41">
        <f>'MHB2006'!N18</f>
        <v>12.5</v>
      </c>
      <c r="H41">
        <f>'MHB2007'!N18</f>
        <v>8.6</v>
      </c>
      <c r="I41">
        <f>'MHB2008'!N18</f>
        <v>13.7</v>
      </c>
      <c r="J41">
        <f>'MHB2009'!N18</f>
        <v>4.0999999999999996</v>
      </c>
      <c r="K41">
        <f>'MHB2010'!N18</f>
        <v>16.2</v>
      </c>
      <c r="L41">
        <f>'MHB2011'!N18</f>
        <v>8.1999999999999993</v>
      </c>
      <c r="M41">
        <f>'MHB2012'!N18</f>
        <v>18.5</v>
      </c>
      <c r="N41">
        <f>'MHB2013'!N18</f>
        <v>12.1</v>
      </c>
      <c r="O41">
        <f>'MHB2014'!N18</f>
        <v>14.1</v>
      </c>
      <c r="P41">
        <f>'MHB2015'!N18</f>
        <v>17</v>
      </c>
      <c r="Q41">
        <f>'MHB2016'!N18</f>
        <v>14.5</v>
      </c>
      <c r="R41">
        <f>'MHB2017'!N18</f>
        <v>17.100000000000001</v>
      </c>
      <c r="S41">
        <f>'MHB2018'!N18</f>
        <v>17.5</v>
      </c>
      <c r="T41">
        <f>'MHB2019'!N18</f>
        <v>24.3</v>
      </c>
      <c r="U41">
        <f>'MHB2020'!N18</f>
        <v>14.2</v>
      </c>
      <c r="W41" s="1">
        <f t="shared" si="5"/>
        <v>13.704999999999998</v>
      </c>
      <c r="X41" s="1"/>
    </row>
    <row r="42" spans="1:24" x14ac:dyDescent="0.3">
      <c r="A42" t="s">
        <v>20</v>
      </c>
      <c r="B42">
        <f>'MHB2001'!N19</f>
        <v>34.4</v>
      </c>
      <c r="C42">
        <f>'MHB2002'!N19</f>
        <v>34.4</v>
      </c>
      <c r="D42">
        <f>'MHB2003'!N19</f>
        <v>26.1</v>
      </c>
      <c r="E42">
        <f>'MHB2004'!N19</f>
        <v>36.4</v>
      </c>
      <c r="F42">
        <f>'MHB2005'!N19</f>
        <v>28.7</v>
      </c>
      <c r="G42">
        <f>'MHB2006'!N19</f>
        <v>32</v>
      </c>
      <c r="H42">
        <f>'MHB2007'!N19</f>
        <v>28.2</v>
      </c>
      <c r="I42">
        <f>'MHB2008'!N19</f>
        <v>28.9</v>
      </c>
      <c r="J42">
        <f>'MHB2009'!N19</f>
        <v>32.6</v>
      </c>
      <c r="K42">
        <f>'MHB2010'!N19</f>
        <v>30.9</v>
      </c>
      <c r="L42">
        <f>'MHB2011'!N19</f>
        <v>24.3</v>
      </c>
      <c r="M42">
        <f>'MHB2012'!N19</f>
        <v>18.600000000000001</v>
      </c>
      <c r="N42">
        <f>'MHB2013'!N19</f>
        <v>30.1</v>
      </c>
      <c r="O42">
        <f>'MHB2014'!N19</f>
        <v>24.4</v>
      </c>
      <c r="P42">
        <f>'MHB2015'!N19</f>
        <v>20.7</v>
      </c>
      <c r="Q42">
        <f>'MHB2016'!N19</f>
        <v>21</v>
      </c>
      <c r="R42">
        <f>'MHB2017'!N19</f>
        <v>25</v>
      </c>
      <c r="S42">
        <f>'MHB2018'!N19</f>
        <v>26.8</v>
      </c>
      <c r="T42">
        <f>'MHB2019'!N19</f>
        <v>25.2</v>
      </c>
      <c r="U42">
        <f>'MHB2020'!N19</f>
        <v>29</v>
      </c>
      <c r="W42" s="1">
        <f t="shared" si="5"/>
        <v>27.885000000000002</v>
      </c>
      <c r="X42" s="1"/>
    </row>
    <row r="43" spans="1:24" x14ac:dyDescent="0.3">
      <c r="A43" t="s">
        <v>21</v>
      </c>
      <c r="B43">
        <f>'MHB2001'!N20</f>
        <v>0</v>
      </c>
      <c r="C43">
        <f>'MHB2002'!N20</f>
        <v>12.8</v>
      </c>
      <c r="D43">
        <f>'MHB2003'!N20</f>
        <v>16.8</v>
      </c>
      <c r="E43">
        <f>'MHB2004'!N20</f>
        <v>16.8</v>
      </c>
      <c r="F43">
        <f>'MHB2005'!N20</f>
        <v>0</v>
      </c>
      <c r="G43">
        <f>'MHB2006'!N20</f>
        <v>0</v>
      </c>
      <c r="H43">
        <f>'MHB2007'!N20</f>
        <v>0</v>
      </c>
      <c r="I43">
        <f>'MHB2008'!N20</f>
        <v>7.7</v>
      </c>
      <c r="J43">
        <f>'MHB2009'!N20</f>
        <v>0</v>
      </c>
      <c r="K43">
        <f>'MHB2010'!N20</f>
        <v>0</v>
      </c>
      <c r="L43">
        <f>'MHB2011'!N20</f>
        <v>5.8</v>
      </c>
      <c r="M43">
        <f>'MHB2012'!N20</f>
        <v>17.5</v>
      </c>
      <c r="N43">
        <f>'MHB2013'!N20</f>
        <v>7.4</v>
      </c>
      <c r="O43">
        <f>'MHB2014'!N20</f>
        <v>0</v>
      </c>
      <c r="P43">
        <f>'MHB2015'!N20</f>
        <v>0</v>
      </c>
      <c r="Q43">
        <f>'MHB2016'!N20</f>
        <v>0</v>
      </c>
      <c r="R43">
        <f>'MHB2017'!N20</f>
        <v>17.600000000000001</v>
      </c>
      <c r="S43">
        <f>'MHB2018'!N20</f>
        <v>38</v>
      </c>
      <c r="T43">
        <f>'MHB2019'!N20</f>
        <v>10.6</v>
      </c>
      <c r="U43">
        <f>'MHB2020'!N20</f>
        <v>0</v>
      </c>
      <c r="W43" s="1">
        <f t="shared" si="5"/>
        <v>7.55</v>
      </c>
      <c r="X43" s="1"/>
    </row>
    <row r="44" spans="1:24" hidden="1" x14ac:dyDescent="0.3">
      <c r="A44" t="s">
        <v>152</v>
      </c>
      <c r="B44">
        <f>'MHB2001'!N21</f>
        <v>59.9</v>
      </c>
      <c r="C44">
        <f>'MHB2002'!N21</f>
        <v>39.200000000000003</v>
      </c>
      <c r="W44" s="1">
        <f t="shared" si="5"/>
        <v>49.55</v>
      </c>
      <c r="X44" s="1"/>
    </row>
    <row r="45" spans="1:24" x14ac:dyDescent="0.3">
      <c r="A45" t="s">
        <v>13</v>
      </c>
      <c r="B45">
        <f>'MHB2001'!N22</f>
        <v>27.3</v>
      </c>
      <c r="C45">
        <f>'MHB2002'!N22</f>
        <v>24.8</v>
      </c>
      <c r="D45">
        <f>'MHB2003'!N22</f>
        <v>22.2</v>
      </c>
      <c r="E45">
        <f>'MHB2004'!N21</f>
        <v>23.9</v>
      </c>
      <c r="F45">
        <f>'MHB2005'!N21</f>
        <v>20.9</v>
      </c>
      <c r="G45">
        <f>'MHB2006'!N21</f>
        <v>20.9</v>
      </c>
      <c r="H45">
        <f>'MHB2007'!N21</f>
        <v>18.899999999999999</v>
      </c>
      <c r="I45">
        <f>'MHB2008'!N21</f>
        <v>23.5</v>
      </c>
      <c r="J45">
        <f>'MHB2009'!N21</f>
        <v>21.3</v>
      </c>
      <c r="K45">
        <f>'MHB2010'!N21</f>
        <v>22.1</v>
      </c>
      <c r="L45">
        <f>'MHB2011'!N21</f>
        <v>18.8</v>
      </c>
      <c r="M45">
        <f>'MHB2012'!N21</f>
        <v>16.399999999999999</v>
      </c>
      <c r="N45">
        <f>'MHB2013'!N21</f>
        <v>18.8</v>
      </c>
      <c r="O45">
        <f>'MHB2014'!N21</f>
        <v>16.8</v>
      </c>
      <c r="P45">
        <f>'MHB2015'!N21</f>
        <v>14.1</v>
      </c>
      <c r="Q45">
        <f>'MHB2016'!N21</f>
        <v>17.100000000000001</v>
      </c>
      <c r="R45">
        <f>'MHB2017'!N21</f>
        <v>16.600000000000001</v>
      </c>
      <c r="S45">
        <f>'MHB2018'!N21</f>
        <v>16.3</v>
      </c>
      <c r="T45">
        <f>'MHB2019'!N21</f>
        <v>16.7</v>
      </c>
      <c r="U45">
        <f>'MHB2020'!N21</f>
        <v>17.399999999999999</v>
      </c>
      <c r="W45" s="1">
        <f t="shared" si="5"/>
        <v>19.740000000000002</v>
      </c>
      <c r="X45" s="1"/>
    </row>
    <row r="46" spans="1:24" x14ac:dyDescent="0.3">
      <c r="W46" s="1"/>
    </row>
    <row r="47" spans="1:24" x14ac:dyDescent="0.3">
      <c r="A47" t="s">
        <v>222</v>
      </c>
    </row>
    <row r="48" spans="1:24" x14ac:dyDescent="0.3">
      <c r="A48" t="s">
        <v>14</v>
      </c>
      <c r="B48">
        <f>'MHB2001'!P14</f>
        <v>2000</v>
      </c>
      <c r="C48">
        <f>'MHB2002'!P14</f>
        <v>2001</v>
      </c>
      <c r="D48">
        <f>'MHB2003'!P14</f>
        <v>2002</v>
      </c>
      <c r="E48">
        <f>'MHB2004'!P14</f>
        <v>2003</v>
      </c>
      <c r="F48">
        <f>'MHB2005'!P14</f>
        <v>2004</v>
      </c>
      <c r="G48">
        <f>'MHB2006'!P14</f>
        <v>2005</v>
      </c>
      <c r="H48">
        <f>'MHB2007'!P14</f>
        <v>2006</v>
      </c>
      <c r="I48">
        <f>'MHB2008'!P14</f>
        <v>2007</v>
      </c>
      <c r="J48">
        <f>'MHB2009'!P14</f>
        <v>2008</v>
      </c>
      <c r="K48">
        <f>'MHB2010'!P14</f>
        <v>2009</v>
      </c>
      <c r="L48">
        <f>'MHB2011'!P14</f>
        <v>2010</v>
      </c>
      <c r="M48">
        <f>'MHB2012'!P14</f>
        <v>2011</v>
      </c>
      <c r="N48">
        <f>'MHB2013'!P14</f>
        <v>2012</v>
      </c>
      <c r="O48">
        <f>'MHB2014'!P14</f>
        <v>2013</v>
      </c>
      <c r="P48">
        <f>'MHB2015'!P14</f>
        <v>2014</v>
      </c>
      <c r="Q48">
        <f>'MHB2016'!P14</f>
        <v>2015</v>
      </c>
      <c r="R48">
        <f>'MHB2017'!P14</f>
        <v>2016</v>
      </c>
      <c r="S48">
        <f>'MHB2018'!P14</f>
        <v>2017</v>
      </c>
      <c r="T48">
        <f>'MHB2019'!P14</f>
        <v>2018</v>
      </c>
      <c r="U48">
        <f>'MHB2020'!P14</f>
        <v>2019</v>
      </c>
      <c r="W48" t="s">
        <v>132</v>
      </c>
    </row>
    <row r="49" spans="1:24" x14ac:dyDescent="0.3">
      <c r="A49" t="s">
        <v>16</v>
      </c>
      <c r="B49">
        <f>'MHB2001'!P15</f>
        <v>3520</v>
      </c>
      <c r="C49">
        <f>'MHB2002'!P15</f>
        <v>2976</v>
      </c>
      <c r="D49">
        <f>'MHB2003'!P15</f>
        <v>3228</v>
      </c>
      <c r="E49">
        <f>'MHB2004'!P15</f>
        <v>3085</v>
      </c>
      <c r="F49">
        <f>'MHB2005'!P15</f>
        <v>2581</v>
      </c>
      <c r="G49">
        <f>'MHB2006'!P15</f>
        <v>2806</v>
      </c>
      <c r="H49">
        <f>'MHB2007'!P15</f>
        <v>2446</v>
      </c>
      <c r="I49">
        <f>'MHB2008'!P15</f>
        <v>3457</v>
      </c>
      <c r="J49">
        <f>'MHB2009'!P15</f>
        <v>2478</v>
      </c>
      <c r="K49">
        <f>'MHB2010'!P15</f>
        <v>3351</v>
      </c>
      <c r="L49">
        <f>'MHB2011'!P15</f>
        <v>3674</v>
      </c>
      <c r="M49">
        <f>'MHB2012'!P15</f>
        <v>2678</v>
      </c>
      <c r="N49">
        <f>'MHB2013'!P15</f>
        <v>2324</v>
      </c>
      <c r="O49">
        <f>'MHB2014'!P15</f>
        <v>2116</v>
      </c>
      <c r="P49">
        <f>'MHB2015'!P15</f>
        <v>2301</v>
      </c>
      <c r="Q49">
        <f>'MHB2016'!P15</f>
        <v>2881</v>
      </c>
      <c r="R49">
        <f>'MHB2017'!P15</f>
        <v>3020</v>
      </c>
      <c r="S49">
        <f>'MHB2018'!P15</f>
        <v>1793</v>
      </c>
      <c r="T49">
        <f>'MHB2019'!P15</f>
        <v>1979</v>
      </c>
      <c r="U49">
        <f>'MHB2020'!P15</f>
        <v>3274</v>
      </c>
      <c r="W49" s="1">
        <f t="shared" ref="W49:W56" si="6">AVERAGE(B49:U49)</f>
        <v>2798.4</v>
      </c>
      <c r="X49" s="1"/>
    </row>
    <row r="50" spans="1:24" x14ac:dyDescent="0.3">
      <c r="A50" t="s">
        <v>17</v>
      </c>
      <c r="B50">
        <f>'MHB2001'!P16</f>
        <v>1474</v>
      </c>
      <c r="C50">
        <f>'MHB2002'!P16</f>
        <v>6036</v>
      </c>
      <c r="D50">
        <f>'MHB2003'!P16</f>
        <v>4506</v>
      </c>
      <c r="E50">
        <f>'MHB2004'!P16</f>
        <v>4506</v>
      </c>
      <c r="F50">
        <f>'MHB2005'!P16</f>
        <v>3324</v>
      </c>
      <c r="G50">
        <f>'MHB2006'!P16</f>
        <v>4445</v>
      </c>
      <c r="H50">
        <f>'MHB2007'!P16</f>
        <v>1964</v>
      </c>
      <c r="I50">
        <f>'MHB2008'!P16</f>
        <v>1973</v>
      </c>
      <c r="J50">
        <f>'MHB2009'!P16</f>
        <v>1798</v>
      </c>
      <c r="K50">
        <f>'MHB2010'!P16</f>
        <v>4566</v>
      </c>
      <c r="L50">
        <f>'MHB2011'!P16</f>
        <v>2498</v>
      </c>
      <c r="M50">
        <f>'MHB2012'!P16</f>
        <v>2298</v>
      </c>
      <c r="N50">
        <f>'MHB2013'!P16</f>
        <v>5937</v>
      </c>
      <c r="O50">
        <f>'MHB2014'!P16</f>
        <v>1807</v>
      </c>
      <c r="P50">
        <f>'MHB2015'!P16</f>
        <v>513</v>
      </c>
      <c r="Q50">
        <f>'MHB2016'!P16</f>
        <v>8074</v>
      </c>
      <c r="R50">
        <f>'MHB2017'!P16</f>
        <v>4665</v>
      </c>
      <c r="S50">
        <f>'MHB2018'!P16</f>
        <v>1602</v>
      </c>
      <c r="T50">
        <f>'MHB2019'!P16</f>
        <v>2369</v>
      </c>
      <c r="U50">
        <f>'MHB2020'!P16</f>
        <v>2032</v>
      </c>
      <c r="W50" s="1">
        <f t="shared" si="6"/>
        <v>3319.35</v>
      </c>
      <c r="X50" s="1"/>
    </row>
    <row r="51" spans="1:24" x14ac:dyDescent="0.3">
      <c r="A51" t="s">
        <v>18</v>
      </c>
      <c r="B51">
        <f>'MHB2001'!P17</f>
        <v>2895</v>
      </c>
      <c r="C51">
        <f>'MHB2002'!P17</f>
        <v>581</v>
      </c>
      <c r="D51">
        <f>'MHB2003'!P17</f>
        <v>2257</v>
      </c>
      <c r="E51">
        <f>'MHB2004'!P17</f>
        <v>2257</v>
      </c>
      <c r="F51">
        <f>'MHB2005'!P17</f>
        <v>3737</v>
      </c>
      <c r="G51">
        <f>'MHB2006'!P17</f>
        <v>1053</v>
      </c>
      <c r="H51">
        <f>'MHB2007'!P17</f>
        <v>1566</v>
      </c>
      <c r="I51">
        <f>'MHB2008'!P17</f>
        <v>1842</v>
      </c>
      <c r="J51">
        <f>'MHB2009'!P17</f>
        <v>929</v>
      </c>
      <c r="K51">
        <f>'MHB2010'!P17</f>
        <v>186</v>
      </c>
      <c r="L51">
        <f>'MHB2011'!P17</f>
        <v>1263</v>
      </c>
      <c r="M51">
        <f>'MHB2012'!P17</f>
        <v>1137</v>
      </c>
      <c r="N51">
        <f>'MHB2013'!P17</f>
        <v>1576</v>
      </c>
      <c r="O51">
        <f>'MHB2014'!P17</f>
        <v>570</v>
      </c>
      <c r="P51">
        <f>'MHB2015'!P17</f>
        <v>1465</v>
      </c>
      <c r="Q51">
        <f>'MHB2016'!P17</f>
        <v>813</v>
      </c>
      <c r="R51">
        <f>'MHB2017'!P17</f>
        <v>443</v>
      </c>
      <c r="S51">
        <f>'MHB2018'!P17</f>
        <v>206</v>
      </c>
      <c r="T51">
        <f>'MHB2019'!P17</f>
        <v>299</v>
      </c>
      <c r="U51">
        <f>'MHB2020'!P17</f>
        <v>887</v>
      </c>
      <c r="W51" s="1">
        <f t="shared" si="6"/>
        <v>1298.0999999999999</v>
      </c>
      <c r="X51" s="1"/>
    </row>
    <row r="52" spans="1:24" x14ac:dyDescent="0.3">
      <c r="A52" t="s">
        <v>19</v>
      </c>
      <c r="B52">
        <f>'MHB2001'!P18</f>
        <v>0</v>
      </c>
      <c r="C52">
        <f>'MHB2002'!P18</f>
        <v>1461</v>
      </c>
      <c r="D52">
        <f>'MHB2003'!P18</f>
        <v>4149</v>
      </c>
      <c r="E52">
        <f>'MHB2004'!P18</f>
        <v>4149</v>
      </c>
      <c r="F52">
        <f>'MHB2005'!P18</f>
        <v>894</v>
      </c>
      <c r="G52">
        <f>'MHB2006'!P18</f>
        <v>1427</v>
      </c>
      <c r="H52">
        <f>'MHB2007'!P18</f>
        <v>1472</v>
      </c>
      <c r="I52">
        <f>'MHB2008'!P18</f>
        <v>1106</v>
      </c>
      <c r="J52">
        <f>'MHB2009'!P18</f>
        <v>345</v>
      </c>
      <c r="K52">
        <f>'MHB2010'!P18</f>
        <v>1586</v>
      </c>
      <c r="L52">
        <f>'MHB2011'!P18</f>
        <v>1089</v>
      </c>
      <c r="M52">
        <f>'MHB2012'!P18</f>
        <v>2298</v>
      </c>
      <c r="N52">
        <f>'MHB2013'!P18</f>
        <v>641</v>
      </c>
      <c r="O52">
        <f>'MHB2014'!P18</f>
        <v>1807</v>
      </c>
      <c r="P52">
        <f>'MHB2015'!P18</f>
        <v>2179</v>
      </c>
      <c r="Q52">
        <f>'MHB2016'!P18</f>
        <v>2283</v>
      </c>
      <c r="R52">
        <f>'MHB2017'!P18</f>
        <v>1760</v>
      </c>
      <c r="S52">
        <f>'MHB2018'!P18</f>
        <v>1320</v>
      </c>
      <c r="T52">
        <f>'MHB2019'!P18</f>
        <v>2181</v>
      </c>
      <c r="U52">
        <f>'MHB2020'!P18</f>
        <v>2019</v>
      </c>
      <c r="W52" s="1">
        <f t="shared" si="6"/>
        <v>1708.3</v>
      </c>
      <c r="X52" s="1"/>
    </row>
    <row r="53" spans="1:24" x14ac:dyDescent="0.3">
      <c r="A53" t="s">
        <v>20</v>
      </c>
      <c r="B53">
        <f>'MHB2001'!P19</f>
        <v>4262</v>
      </c>
      <c r="C53">
        <f>'MHB2002'!P19</f>
        <v>4269</v>
      </c>
      <c r="D53">
        <f>'MHB2003'!P19</f>
        <v>3838</v>
      </c>
      <c r="E53">
        <f>'MHB2004'!P19</f>
        <v>5659</v>
      </c>
      <c r="F53">
        <f>'MHB2005'!P19</f>
        <v>4088</v>
      </c>
      <c r="G53">
        <f>'MHB2006'!P19</f>
        <v>4376</v>
      </c>
      <c r="H53">
        <f>'MHB2007'!P19</f>
        <v>4144</v>
      </c>
      <c r="I53">
        <f>'MHB2008'!P19</f>
        <v>3321</v>
      </c>
      <c r="J53">
        <f>'MHB2009'!P19</f>
        <v>4089</v>
      </c>
      <c r="K53">
        <f>'MHB2010'!P19</f>
        <v>4386</v>
      </c>
      <c r="L53">
        <f>'MHB2011'!P19</f>
        <v>2467</v>
      </c>
      <c r="M53">
        <f>'MHB2012'!P19</f>
        <v>2645</v>
      </c>
      <c r="N53">
        <f>'MHB2013'!P19</f>
        <v>4236</v>
      </c>
      <c r="O53">
        <f>'MHB2014'!P19</f>
        <v>3546</v>
      </c>
      <c r="P53">
        <f>'MHB2015'!P19</f>
        <v>2348</v>
      </c>
      <c r="Q53">
        <f>'MHB2016'!P19</f>
        <v>3678</v>
      </c>
      <c r="R53">
        <f>'MHB2017'!P19</f>
        <v>3341</v>
      </c>
      <c r="S53">
        <f>'MHB2018'!P19</f>
        <v>4281</v>
      </c>
      <c r="T53">
        <f>'MHB2019'!P19</f>
        <v>3534</v>
      </c>
      <c r="U53">
        <f>'MHB2020'!P19</f>
        <v>4326</v>
      </c>
      <c r="W53" s="1">
        <f t="shared" si="6"/>
        <v>3841.7</v>
      </c>
      <c r="X53" s="1"/>
    </row>
    <row r="54" spans="1:24" x14ac:dyDescent="0.3">
      <c r="A54" t="s">
        <v>21</v>
      </c>
      <c r="B54">
        <f>'MHB2001'!P20</f>
        <v>0</v>
      </c>
      <c r="C54">
        <f>'MHB2002'!P20</f>
        <v>0</v>
      </c>
      <c r="D54">
        <f>'MHB2003'!P20</f>
        <v>302</v>
      </c>
      <c r="E54">
        <f>'MHB2004'!P20</f>
        <v>302</v>
      </c>
      <c r="F54">
        <f>'MHB2005'!P20</f>
        <v>0</v>
      </c>
      <c r="G54">
        <f>'MHB2006'!P20</f>
        <v>0</v>
      </c>
      <c r="H54">
        <f>'MHB2007'!P20</f>
        <v>0</v>
      </c>
      <c r="I54">
        <f>'MHB2008'!P20</f>
        <v>1313</v>
      </c>
      <c r="J54">
        <f>'MHB2009'!P20</f>
        <v>0</v>
      </c>
      <c r="K54">
        <f>'MHB2010'!P20</f>
        <v>0</v>
      </c>
      <c r="L54">
        <f>'MHB2011'!P20</f>
        <v>507</v>
      </c>
      <c r="M54">
        <f>'MHB2012'!P20</f>
        <v>550</v>
      </c>
      <c r="N54">
        <f>'MHB2013'!P20</f>
        <v>281</v>
      </c>
      <c r="O54">
        <f>'MHB2014'!P20</f>
        <v>0</v>
      </c>
      <c r="P54">
        <f>'MHB2015'!P20</f>
        <v>0</v>
      </c>
      <c r="Q54">
        <f>'MHB2016'!P20</f>
        <v>0</v>
      </c>
      <c r="R54">
        <f>'MHB2017'!P20</f>
        <v>1872</v>
      </c>
      <c r="S54">
        <f>'MHB2018'!P20</f>
        <v>2396</v>
      </c>
      <c r="T54">
        <f>'MHB2019'!P20</f>
        <v>1276</v>
      </c>
      <c r="U54">
        <f>'MHB2020'!P20</f>
        <v>0</v>
      </c>
      <c r="W54" s="1">
        <f t="shared" si="6"/>
        <v>439.95</v>
      </c>
      <c r="X54" s="1"/>
    </row>
    <row r="55" spans="1:24" hidden="1" x14ac:dyDescent="0.3">
      <c r="A55" t="s">
        <v>152</v>
      </c>
      <c r="B55">
        <f>'MHB2001'!P21</f>
        <v>9809</v>
      </c>
      <c r="C55">
        <f>'MHB2002'!P21</f>
        <v>4670</v>
      </c>
      <c r="W55" s="1">
        <f t="shared" si="6"/>
        <v>7239.5</v>
      </c>
      <c r="X55" s="1"/>
    </row>
    <row r="56" spans="1:24" x14ac:dyDescent="0.3">
      <c r="A56" t="s">
        <v>13</v>
      </c>
      <c r="B56">
        <f>'MHB2001'!P22</f>
        <v>3803</v>
      </c>
      <c r="C56">
        <f>'MHB2002'!P22</f>
        <v>3182</v>
      </c>
      <c r="D56">
        <f>'MHB2003'!P22</f>
        <v>3376</v>
      </c>
      <c r="E56">
        <f>'MHB2004'!P21</f>
        <v>3686</v>
      </c>
      <c r="F56">
        <f>'MHB2005'!P21</f>
        <v>3072</v>
      </c>
      <c r="G56">
        <f>'MHB2006'!P21</f>
        <v>2992</v>
      </c>
      <c r="H56">
        <f>'MHB2007'!P21</f>
        <v>2780</v>
      </c>
      <c r="I56">
        <f>'MHB2008'!P21</f>
        <v>2934</v>
      </c>
      <c r="J56">
        <f>'MHB2009'!P21</f>
        <v>2647</v>
      </c>
      <c r="K56">
        <f>'MHB2010'!P21</f>
        <v>3103</v>
      </c>
      <c r="L56">
        <f>'MHB2011'!P21</f>
        <v>2464</v>
      </c>
      <c r="M56">
        <f>'MHB2012'!P21</f>
        <v>2267</v>
      </c>
      <c r="N56">
        <f>'MHB2013'!P21</f>
        <v>2743</v>
      </c>
      <c r="O56">
        <f>'MHB2014'!P21</f>
        <v>2252</v>
      </c>
      <c r="P56">
        <f>'MHB2015'!P21</f>
        <v>2076</v>
      </c>
      <c r="Q56">
        <f>'MHB2016'!P21</f>
        <v>2720</v>
      </c>
      <c r="R56">
        <f>'MHB2017'!P21</f>
        <v>2481</v>
      </c>
      <c r="S56">
        <f>'MHB2018'!P21</f>
        <v>2232</v>
      </c>
      <c r="T56">
        <f>'MHB2019'!P21</f>
        <v>2096</v>
      </c>
      <c r="U56">
        <f>'MHB2020'!P21</f>
        <v>2897</v>
      </c>
      <c r="W56" s="1">
        <f t="shared" si="6"/>
        <v>2790.15</v>
      </c>
      <c r="X56" s="1"/>
    </row>
    <row r="57" spans="1:24" x14ac:dyDescent="0.3">
      <c r="V57" s="1"/>
    </row>
    <row r="58" spans="1:24" x14ac:dyDescent="0.3">
      <c r="A58" t="s">
        <v>105</v>
      </c>
    </row>
    <row r="59" spans="1:24" x14ac:dyDescent="0.3">
      <c r="A59" t="s">
        <v>22</v>
      </c>
      <c r="B59" t="s">
        <v>131</v>
      </c>
      <c r="C59" t="s">
        <v>23</v>
      </c>
      <c r="D59" t="s">
        <v>226</v>
      </c>
      <c r="E59" t="s">
        <v>25</v>
      </c>
      <c r="F59" t="s">
        <v>206</v>
      </c>
      <c r="G59" s="25" t="s">
        <v>199</v>
      </c>
      <c r="H59" t="s">
        <v>225</v>
      </c>
      <c r="I59" t="s">
        <v>27</v>
      </c>
      <c r="J59" t="s">
        <v>227</v>
      </c>
      <c r="K59" t="s">
        <v>29</v>
      </c>
      <c r="L59" t="s">
        <v>228</v>
      </c>
      <c r="M59" t="s">
        <v>72</v>
      </c>
      <c r="N59" t="s">
        <v>73</v>
      </c>
      <c r="O59" t="s">
        <v>128</v>
      </c>
      <c r="P59" t="s">
        <v>75</v>
      </c>
      <c r="Q59" t="s">
        <v>78</v>
      </c>
      <c r="R59" t="s">
        <v>130</v>
      </c>
      <c r="S59" t="s">
        <v>129</v>
      </c>
    </row>
    <row r="60" spans="1:24" x14ac:dyDescent="0.3">
      <c r="A60">
        <v>1919</v>
      </c>
      <c r="E60">
        <v>40</v>
      </c>
      <c r="F60">
        <f>E60*10</f>
        <v>400</v>
      </c>
      <c r="G60" s="26">
        <f>H60*10</f>
        <v>16.45</v>
      </c>
      <c r="H60" s="10">
        <v>1.645</v>
      </c>
    </row>
    <row r="61" spans="1:24" x14ac:dyDescent="0.3">
      <c r="A61">
        <v>1920</v>
      </c>
      <c r="E61">
        <v>26</v>
      </c>
      <c r="F61">
        <f t="shared" ref="F61:F124" si="7">E61*10</f>
        <v>260</v>
      </c>
      <c r="G61" s="26">
        <f t="shared" ref="G61:G78" si="8">H61*10</f>
        <v>8.1000000000000014</v>
      </c>
      <c r="H61" s="10">
        <v>0.81</v>
      </c>
    </row>
    <row r="62" spans="1:24" x14ac:dyDescent="0.3">
      <c r="A62">
        <v>1921</v>
      </c>
      <c r="E62">
        <v>41</v>
      </c>
      <c r="F62">
        <f t="shared" si="7"/>
        <v>410</v>
      </c>
      <c r="G62" s="26">
        <f t="shared" si="8"/>
        <v>12.5</v>
      </c>
      <c r="H62" s="10">
        <v>1.25</v>
      </c>
    </row>
    <row r="63" spans="1:24" x14ac:dyDescent="0.3">
      <c r="A63">
        <v>1922</v>
      </c>
      <c r="E63">
        <v>33</v>
      </c>
      <c r="F63">
        <f t="shared" si="7"/>
        <v>330</v>
      </c>
      <c r="G63" s="26">
        <f t="shared" si="8"/>
        <v>9.6999999999999993</v>
      </c>
      <c r="H63" s="10">
        <v>0.97</v>
      </c>
    </row>
    <row r="64" spans="1:24" x14ac:dyDescent="0.3">
      <c r="A64">
        <v>1923</v>
      </c>
      <c r="E64">
        <v>42</v>
      </c>
      <c r="F64">
        <f t="shared" si="7"/>
        <v>420</v>
      </c>
      <c r="G64" s="26">
        <f t="shared" si="8"/>
        <v>13.4</v>
      </c>
      <c r="H64" s="10">
        <v>1.34</v>
      </c>
    </row>
    <row r="65" spans="1:9" x14ac:dyDescent="0.3">
      <c r="A65">
        <v>1924</v>
      </c>
      <c r="E65">
        <v>62</v>
      </c>
      <c r="F65">
        <f t="shared" si="7"/>
        <v>620</v>
      </c>
      <c r="G65" s="26">
        <f t="shared" si="8"/>
        <v>24.3</v>
      </c>
      <c r="H65" s="10">
        <v>2.4300000000000002</v>
      </c>
    </row>
    <row r="66" spans="1:9" x14ac:dyDescent="0.3">
      <c r="A66">
        <v>1925</v>
      </c>
      <c r="E66">
        <v>31</v>
      </c>
      <c r="F66">
        <f t="shared" si="7"/>
        <v>310</v>
      </c>
      <c r="G66" s="26">
        <f t="shared" si="8"/>
        <v>13.100000000000001</v>
      </c>
      <c r="H66" s="10">
        <v>1.31</v>
      </c>
    </row>
    <row r="67" spans="1:9" x14ac:dyDescent="0.3">
      <c r="A67">
        <v>1926</v>
      </c>
      <c r="E67">
        <v>23</v>
      </c>
      <c r="F67">
        <f t="shared" si="7"/>
        <v>230</v>
      </c>
      <c r="G67" s="26">
        <f t="shared" si="8"/>
        <v>10</v>
      </c>
      <c r="H67" s="10">
        <v>1</v>
      </c>
    </row>
    <row r="68" spans="1:9" x14ac:dyDescent="0.3">
      <c r="A68">
        <v>1927</v>
      </c>
      <c r="E68">
        <v>25</v>
      </c>
      <c r="F68">
        <f t="shared" si="7"/>
        <v>250</v>
      </c>
      <c r="G68" s="26">
        <f t="shared" si="8"/>
        <v>11.899999999999999</v>
      </c>
      <c r="H68" s="10">
        <v>1.19</v>
      </c>
    </row>
    <row r="69" spans="1:9" x14ac:dyDescent="0.3">
      <c r="A69">
        <v>1928</v>
      </c>
      <c r="E69">
        <v>29</v>
      </c>
      <c r="F69">
        <f t="shared" si="7"/>
        <v>290</v>
      </c>
      <c r="G69" s="26">
        <f t="shared" si="8"/>
        <v>13.899999999999999</v>
      </c>
      <c r="H69" s="10">
        <v>1.39</v>
      </c>
    </row>
    <row r="70" spans="1:9" x14ac:dyDescent="0.3">
      <c r="A70">
        <v>1929</v>
      </c>
      <c r="E70">
        <v>24</v>
      </c>
      <c r="F70">
        <f t="shared" si="7"/>
        <v>240</v>
      </c>
      <c r="G70" s="26">
        <f t="shared" si="8"/>
        <v>11.5</v>
      </c>
      <c r="H70" s="10">
        <v>1.1499999999999999</v>
      </c>
    </row>
    <row r="71" spans="1:9" x14ac:dyDescent="0.3">
      <c r="A71">
        <v>1930</v>
      </c>
      <c r="E71" s="11">
        <v>31</v>
      </c>
      <c r="F71">
        <f t="shared" si="7"/>
        <v>310</v>
      </c>
      <c r="G71" s="26">
        <f t="shared" si="8"/>
        <v>17.7</v>
      </c>
      <c r="H71" s="12">
        <v>1.77</v>
      </c>
      <c r="I71" s="11" t="s">
        <v>174</v>
      </c>
    </row>
    <row r="72" spans="1:9" x14ac:dyDescent="0.3">
      <c r="A72">
        <v>1931</v>
      </c>
      <c r="E72">
        <v>19</v>
      </c>
      <c r="F72">
        <f t="shared" si="7"/>
        <v>190</v>
      </c>
      <c r="G72" s="26">
        <f t="shared" si="8"/>
        <v>13.3</v>
      </c>
      <c r="H72" s="10">
        <v>1.33</v>
      </c>
    </row>
    <row r="73" spans="1:9" x14ac:dyDescent="0.3">
      <c r="A73">
        <v>1932</v>
      </c>
      <c r="E73">
        <v>23</v>
      </c>
      <c r="F73">
        <f t="shared" si="7"/>
        <v>230</v>
      </c>
      <c r="G73" s="26">
        <f t="shared" si="8"/>
        <v>17</v>
      </c>
      <c r="H73" s="10">
        <v>1.7</v>
      </c>
    </row>
    <row r="74" spans="1:9" x14ac:dyDescent="0.3">
      <c r="A74">
        <v>1933</v>
      </c>
      <c r="E74">
        <v>12</v>
      </c>
      <c r="F74">
        <f t="shared" si="7"/>
        <v>120</v>
      </c>
      <c r="G74" s="26">
        <f t="shared" si="8"/>
        <v>8.9</v>
      </c>
      <c r="H74" s="10">
        <v>0.89</v>
      </c>
    </row>
    <row r="75" spans="1:9" x14ac:dyDescent="0.3">
      <c r="A75">
        <v>1934</v>
      </c>
      <c r="E75">
        <v>12</v>
      </c>
      <c r="F75">
        <f t="shared" si="7"/>
        <v>120</v>
      </c>
      <c r="G75" s="26">
        <f t="shared" si="8"/>
        <v>8.8000000000000007</v>
      </c>
      <c r="H75" s="10">
        <v>0.88</v>
      </c>
    </row>
    <row r="76" spans="1:9" x14ac:dyDescent="0.3">
      <c r="A76">
        <v>1935</v>
      </c>
      <c r="E76">
        <v>17</v>
      </c>
      <c r="F76">
        <f t="shared" si="7"/>
        <v>170</v>
      </c>
      <c r="G76" s="26">
        <f t="shared" si="8"/>
        <v>11.799999999999999</v>
      </c>
      <c r="H76" s="10">
        <v>1.18</v>
      </c>
    </row>
    <row r="77" spans="1:9" x14ac:dyDescent="0.3">
      <c r="A77">
        <v>1936</v>
      </c>
      <c r="E77">
        <v>19</v>
      </c>
      <c r="F77">
        <f t="shared" si="7"/>
        <v>190</v>
      </c>
      <c r="G77" s="26">
        <f t="shared" si="8"/>
        <v>12.8</v>
      </c>
      <c r="H77" s="10">
        <v>1.28</v>
      </c>
    </row>
    <row r="78" spans="1:9" x14ac:dyDescent="0.3">
      <c r="A78">
        <v>1937</v>
      </c>
      <c r="E78">
        <v>17</v>
      </c>
      <c r="F78">
        <f t="shared" si="7"/>
        <v>170</v>
      </c>
      <c r="G78" s="26">
        <f t="shared" si="8"/>
        <v>10.199999999999999</v>
      </c>
      <c r="H78" s="10">
        <v>1.02</v>
      </c>
      <c r="I78" s="10" t="s">
        <v>173</v>
      </c>
    </row>
    <row r="79" spans="1:9" x14ac:dyDescent="0.3">
      <c r="A79">
        <v>1938</v>
      </c>
      <c r="F79">
        <f t="shared" si="7"/>
        <v>0</v>
      </c>
      <c r="G79" s="26"/>
    </row>
    <row r="80" spans="1:9" x14ac:dyDescent="0.3">
      <c r="A80">
        <v>1939</v>
      </c>
      <c r="F80">
        <f t="shared" si="7"/>
        <v>0</v>
      </c>
      <c r="G80" s="26"/>
    </row>
    <row r="81" spans="1:26" x14ac:dyDescent="0.3">
      <c r="A81">
        <v>1940</v>
      </c>
      <c r="F81">
        <f t="shared" si="7"/>
        <v>0</v>
      </c>
      <c r="G81" s="26"/>
    </row>
    <row r="82" spans="1:26" x14ac:dyDescent="0.3">
      <c r="A82">
        <v>1941</v>
      </c>
      <c r="F82">
        <f t="shared" si="7"/>
        <v>0</v>
      </c>
      <c r="G82" s="26"/>
    </row>
    <row r="83" spans="1:26" x14ac:dyDescent="0.3">
      <c r="A83">
        <v>1942</v>
      </c>
      <c r="F83">
        <f t="shared" si="7"/>
        <v>0</v>
      </c>
      <c r="G83" s="26"/>
    </row>
    <row r="84" spans="1:26" x14ac:dyDescent="0.3">
      <c r="A84">
        <v>1943</v>
      </c>
      <c r="F84">
        <f t="shared" si="7"/>
        <v>0</v>
      </c>
      <c r="G84" s="26"/>
    </row>
    <row r="85" spans="1:26" x14ac:dyDescent="0.3">
      <c r="A85">
        <v>1944</v>
      </c>
      <c r="F85">
        <f t="shared" si="7"/>
        <v>0</v>
      </c>
      <c r="G85" s="26"/>
    </row>
    <row r="86" spans="1:26" x14ac:dyDescent="0.3">
      <c r="A86">
        <v>1945</v>
      </c>
      <c r="F86">
        <f t="shared" si="7"/>
        <v>0</v>
      </c>
      <c r="G86" s="26"/>
    </row>
    <row r="87" spans="1:26" x14ac:dyDescent="0.3">
      <c r="A87">
        <v>1946</v>
      </c>
      <c r="F87">
        <f t="shared" si="7"/>
        <v>0</v>
      </c>
      <c r="G87" s="26"/>
    </row>
    <row r="88" spans="1:26" x14ac:dyDescent="0.3">
      <c r="A88">
        <v>1947</v>
      </c>
      <c r="E88" s="11">
        <v>25</v>
      </c>
      <c r="F88">
        <f t="shared" si="7"/>
        <v>250</v>
      </c>
      <c r="G88" s="26">
        <f>H88*10</f>
        <v>11.46583850931677</v>
      </c>
      <c r="H88" s="23">
        <f t="shared" ref="H88:H100" si="9">Q88*$N$105</f>
        <v>1.146583850931677</v>
      </c>
      <c r="I88" s="11"/>
      <c r="Q88" s="13">
        <v>0.86</v>
      </c>
    </row>
    <row r="89" spans="1:26" x14ac:dyDescent="0.3">
      <c r="A89">
        <v>1948</v>
      </c>
      <c r="C89">
        <v>4649</v>
      </c>
      <c r="D89" s="23">
        <f t="shared" ref="D89:D100" si="10">P89*$N$105</f>
        <v>88.513606817853528</v>
      </c>
      <c r="E89" s="3">
        <v>28</v>
      </c>
      <c r="F89">
        <f t="shared" si="7"/>
        <v>280</v>
      </c>
      <c r="G89" s="26">
        <f t="shared" ref="G89:G152" si="11">H89*10</f>
        <v>5.3329481438682649</v>
      </c>
      <c r="H89" s="23">
        <f t="shared" si="9"/>
        <v>0.53329481438682647</v>
      </c>
      <c r="I89" t="s">
        <v>175</v>
      </c>
      <c r="P89" s="7">
        <v>66.39</v>
      </c>
      <c r="Q89" s="7">
        <v>0.4</v>
      </c>
    </row>
    <row r="90" spans="1:26" x14ac:dyDescent="0.3">
      <c r="A90">
        <v>1949</v>
      </c>
      <c r="C90">
        <v>5287</v>
      </c>
      <c r="D90" s="23">
        <f t="shared" si="10"/>
        <v>90.113491261014005</v>
      </c>
      <c r="E90" s="3">
        <v>29</v>
      </c>
      <c r="F90">
        <f t="shared" si="7"/>
        <v>290</v>
      </c>
      <c r="G90" s="26">
        <f t="shared" si="11"/>
        <v>4.9329770330781448</v>
      </c>
      <c r="H90" s="23">
        <f t="shared" si="9"/>
        <v>0.49329770330781447</v>
      </c>
      <c r="P90" s="7">
        <v>67.59</v>
      </c>
      <c r="Q90" s="7">
        <v>0.37</v>
      </c>
    </row>
    <row r="91" spans="1:26" x14ac:dyDescent="0.3">
      <c r="A91">
        <v>1950</v>
      </c>
      <c r="C91" s="11">
        <v>5780</v>
      </c>
      <c r="D91" s="23">
        <f t="shared" si="10"/>
        <v>98.499552217246844</v>
      </c>
      <c r="E91" s="11">
        <v>33</v>
      </c>
      <c r="F91">
        <f t="shared" si="7"/>
        <v>330</v>
      </c>
      <c r="G91" s="26">
        <f t="shared" si="11"/>
        <v>5.5995955510616779</v>
      </c>
      <c r="H91" s="23">
        <f t="shared" si="9"/>
        <v>0.55995955510616779</v>
      </c>
      <c r="I91" s="11">
        <v>1812</v>
      </c>
      <c r="J91" s="23">
        <f t="shared" ref="J91:J100" si="12">R91*$N$105</f>
        <v>30.877769752997253</v>
      </c>
      <c r="K91" s="11">
        <v>3935</v>
      </c>
      <c r="L91" s="23">
        <f t="shared" ref="L91:L100" si="13">S91*$N$105</f>
        <v>67.06182290914343</v>
      </c>
      <c r="P91" s="13">
        <v>73.88</v>
      </c>
      <c r="Q91" s="13">
        <v>0.42</v>
      </c>
      <c r="R91" s="13">
        <v>23.16</v>
      </c>
      <c r="S91" s="13">
        <v>50.3</v>
      </c>
      <c r="X91" s="5">
        <f t="shared" ref="X91:X123" si="14">E91/C91</f>
        <v>5.7093425605536331E-3</v>
      </c>
      <c r="Y91" s="5">
        <f t="shared" ref="Y91:Y123" si="15">I91/C91</f>
        <v>0.31349480968858129</v>
      </c>
      <c r="Z91" s="5">
        <f t="shared" ref="Z91:Z123" si="16">K91/C91</f>
        <v>0.6807958477508651</v>
      </c>
    </row>
    <row r="92" spans="1:26" x14ac:dyDescent="0.3">
      <c r="A92">
        <v>1951</v>
      </c>
      <c r="C92" s="14">
        <v>6343</v>
      </c>
      <c r="D92" s="23">
        <f t="shared" si="10"/>
        <v>107.81887909865665</v>
      </c>
      <c r="E92" s="14">
        <v>29</v>
      </c>
      <c r="F92">
        <f t="shared" si="7"/>
        <v>290</v>
      </c>
      <c r="G92" s="26">
        <f t="shared" si="11"/>
        <v>4.9329770330781448</v>
      </c>
      <c r="H92" s="23">
        <f t="shared" si="9"/>
        <v>0.49329770330781447</v>
      </c>
      <c r="I92" s="14">
        <v>1949</v>
      </c>
      <c r="J92" s="23">
        <f t="shared" si="12"/>
        <v>33.130940343781596</v>
      </c>
      <c r="K92" s="14">
        <v>4365</v>
      </c>
      <c r="L92" s="23">
        <f t="shared" si="13"/>
        <v>74.194641051567231</v>
      </c>
      <c r="M92" t="s">
        <v>176</v>
      </c>
      <c r="P92" s="15">
        <v>80.87</v>
      </c>
      <c r="Q92" s="15">
        <v>0.37</v>
      </c>
      <c r="R92" s="15">
        <v>24.85</v>
      </c>
      <c r="S92" s="15">
        <v>55.65</v>
      </c>
      <c r="X92" s="5">
        <f t="shared" si="14"/>
        <v>4.5719690997950493E-3</v>
      </c>
      <c r="Y92" s="5">
        <f t="shared" si="15"/>
        <v>0.30726785432760523</v>
      </c>
      <c r="Z92" s="5">
        <f t="shared" si="16"/>
        <v>0.68816017657259976</v>
      </c>
    </row>
    <row r="93" spans="1:26" x14ac:dyDescent="0.3">
      <c r="A93">
        <v>1952</v>
      </c>
      <c r="C93" s="14">
        <v>7139</v>
      </c>
      <c r="D93" s="23">
        <f t="shared" si="10"/>
        <v>112.23189368770764</v>
      </c>
      <c r="E93" s="14">
        <v>35</v>
      </c>
      <c r="F93">
        <f t="shared" si="7"/>
        <v>350</v>
      </c>
      <c r="G93" s="26">
        <f t="shared" si="11"/>
        <v>5.466271847464971</v>
      </c>
      <c r="H93" s="23">
        <f t="shared" si="9"/>
        <v>0.54662718474649707</v>
      </c>
      <c r="I93" s="14">
        <v>2007</v>
      </c>
      <c r="J93" s="23">
        <f t="shared" si="12"/>
        <v>31.55772064134046</v>
      </c>
      <c r="K93" s="14">
        <v>5097</v>
      </c>
      <c r="L93" s="23">
        <f t="shared" si="13"/>
        <v>80.127545861620675</v>
      </c>
      <c r="M93" t="s">
        <v>177</v>
      </c>
      <c r="P93" s="15">
        <v>84.18</v>
      </c>
      <c r="Q93" s="15">
        <v>0.41</v>
      </c>
      <c r="R93" s="15">
        <v>23.67</v>
      </c>
      <c r="S93" s="15">
        <v>60.1</v>
      </c>
      <c r="X93" s="5">
        <f t="shared" si="14"/>
        <v>4.9026474296119905E-3</v>
      </c>
      <c r="Y93" s="5">
        <f t="shared" si="15"/>
        <v>0.28113181117803615</v>
      </c>
      <c r="Z93" s="5">
        <f t="shared" si="16"/>
        <v>0.71396554139235191</v>
      </c>
    </row>
    <row r="94" spans="1:26" x14ac:dyDescent="0.3">
      <c r="A94">
        <v>1953</v>
      </c>
      <c r="C94">
        <v>7127</v>
      </c>
      <c r="D94" s="23">
        <f t="shared" si="10"/>
        <v>116.25826953632817</v>
      </c>
      <c r="E94">
        <v>23</v>
      </c>
      <c r="F94">
        <f t="shared" si="7"/>
        <v>230</v>
      </c>
      <c r="G94" s="26">
        <f t="shared" si="11"/>
        <v>3.733063700707786</v>
      </c>
      <c r="H94" s="23">
        <f t="shared" si="9"/>
        <v>0.3733063700707786</v>
      </c>
      <c r="I94">
        <v>1949</v>
      </c>
      <c r="J94" s="23">
        <f t="shared" si="12"/>
        <v>31.79770330781453</v>
      </c>
      <c r="K94">
        <v>5155</v>
      </c>
      <c r="L94" s="23">
        <f t="shared" si="13"/>
        <v>84.087259858442863</v>
      </c>
      <c r="M94" t="s">
        <v>178</v>
      </c>
      <c r="P94" s="7">
        <v>87.2</v>
      </c>
      <c r="Q94" s="7">
        <v>0.28000000000000003</v>
      </c>
      <c r="R94" s="7">
        <v>23.85</v>
      </c>
      <c r="S94" s="7">
        <v>63.07</v>
      </c>
      <c r="X94" s="5">
        <f t="shared" si="14"/>
        <v>3.2271643047565596E-3</v>
      </c>
      <c r="Y94" s="5">
        <f t="shared" si="15"/>
        <v>0.27346709695524063</v>
      </c>
      <c r="Z94" s="5">
        <f t="shared" si="16"/>
        <v>0.72330573874000281</v>
      </c>
    </row>
    <row r="95" spans="1:26" x14ac:dyDescent="0.3">
      <c r="A95">
        <v>1954</v>
      </c>
      <c r="C95">
        <v>7092</v>
      </c>
      <c r="D95" s="23">
        <f t="shared" si="10"/>
        <v>114.43173479705329</v>
      </c>
      <c r="E95">
        <v>29</v>
      </c>
      <c r="F95">
        <f t="shared" si="7"/>
        <v>290</v>
      </c>
      <c r="G95" s="26">
        <f t="shared" si="11"/>
        <v>3.0664451827242525</v>
      </c>
      <c r="H95" s="23">
        <f t="shared" si="9"/>
        <v>0.30664451827242523</v>
      </c>
      <c r="I95">
        <v>1877</v>
      </c>
      <c r="J95" s="23">
        <f t="shared" si="12"/>
        <v>30.277813086812074</v>
      </c>
      <c r="K95">
        <v>5196</v>
      </c>
      <c r="L95" s="23">
        <f t="shared" si="13"/>
        <v>83.8472771919688</v>
      </c>
      <c r="P95" s="7">
        <v>85.83</v>
      </c>
      <c r="Q95" s="7">
        <v>0.23</v>
      </c>
      <c r="R95" s="7">
        <v>22.71</v>
      </c>
      <c r="S95" s="7">
        <v>62.89</v>
      </c>
      <c r="X95" s="5">
        <f t="shared" si="14"/>
        <v>4.0891144952058655E-3</v>
      </c>
      <c r="Y95" s="5">
        <f t="shared" si="15"/>
        <v>0.26466441060349688</v>
      </c>
      <c r="Z95" s="5">
        <f t="shared" si="16"/>
        <v>0.73265651438240276</v>
      </c>
    </row>
    <row r="96" spans="1:26" x14ac:dyDescent="0.3">
      <c r="A96">
        <v>1955</v>
      </c>
      <c r="C96">
        <v>7665</v>
      </c>
      <c r="D96" s="23">
        <f t="shared" si="10"/>
        <v>101.04603495594395</v>
      </c>
      <c r="E96">
        <v>23</v>
      </c>
      <c r="F96">
        <f t="shared" si="7"/>
        <v>230</v>
      </c>
      <c r="G96" s="26">
        <f t="shared" si="11"/>
        <v>3.0664451827242525</v>
      </c>
      <c r="H96" s="23">
        <f t="shared" si="9"/>
        <v>0.30664451827242523</v>
      </c>
      <c r="I96">
        <v>2199</v>
      </c>
      <c r="J96" s="23">
        <f t="shared" si="12"/>
        <v>28.984573161924018</v>
      </c>
      <c r="K96">
        <v>5443</v>
      </c>
      <c r="L96" s="23">
        <f t="shared" si="13"/>
        <v>71.754817275747499</v>
      </c>
      <c r="P96" s="7">
        <v>75.790000000000006</v>
      </c>
      <c r="Q96" s="7">
        <v>0.23</v>
      </c>
      <c r="R96" s="7">
        <v>21.74</v>
      </c>
      <c r="S96" s="7">
        <v>53.82</v>
      </c>
      <c r="X96" s="5">
        <f t="shared" si="14"/>
        <v>3.0006523157208088E-3</v>
      </c>
      <c r="Y96" s="5">
        <f t="shared" si="15"/>
        <v>0.28688845401174168</v>
      </c>
      <c r="Z96" s="5">
        <f t="shared" si="16"/>
        <v>0.71011089367253755</v>
      </c>
    </row>
    <row r="97" spans="1:26" x14ac:dyDescent="0.3">
      <c r="A97">
        <v>1956</v>
      </c>
      <c r="C97">
        <v>8272</v>
      </c>
      <c r="D97" s="23">
        <f t="shared" si="10"/>
        <v>107.63222591362126</v>
      </c>
      <c r="E97">
        <v>46</v>
      </c>
      <c r="F97">
        <f t="shared" si="7"/>
        <v>460</v>
      </c>
      <c r="G97" s="26">
        <f t="shared" si="11"/>
        <v>5.999566661851798</v>
      </c>
      <c r="H97" s="23">
        <f t="shared" si="9"/>
        <v>0.59995666618517984</v>
      </c>
      <c r="I97">
        <v>2348</v>
      </c>
      <c r="J97" s="23">
        <f t="shared" si="12"/>
        <v>30.557792864365162</v>
      </c>
      <c r="K97">
        <v>5878</v>
      </c>
      <c r="L97" s="23">
        <f t="shared" si="13"/>
        <v>76.474476383070922</v>
      </c>
      <c r="P97" s="7">
        <v>80.73</v>
      </c>
      <c r="Q97" s="7">
        <v>0.45</v>
      </c>
      <c r="R97" s="7">
        <v>22.92</v>
      </c>
      <c r="S97" s="7">
        <v>57.36</v>
      </c>
      <c r="X97" s="5">
        <f t="shared" si="14"/>
        <v>5.5609284332688589E-3</v>
      </c>
      <c r="Y97" s="5">
        <f t="shared" si="15"/>
        <v>0.28384912959381042</v>
      </c>
      <c r="Z97" s="5">
        <f t="shared" si="16"/>
        <v>0.71058994197292069</v>
      </c>
    </row>
    <row r="98" spans="1:26" x14ac:dyDescent="0.3">
      <c r="A98">
        <v>1957</v>
      </c>
      <c r="C98">
        <v>8346</v>
      </c>
      <c r="D98" s="23">
        <f t="shared" si="10"/>
        <v>108.31217680196445</v>
      </c>
      <c r="E98">
        <v>34</v>
      </c>
      <c r="F98">
        <f t="shared" si="7"/>
        <v>340</v>
      </c>
      <c r="G98" s="26">
        <f t="shared" si="11"/>
        <v>4.3996822186913187</v>
      </c>
      <c r="H98" s="23">
        <f t="shared" si="9"/>
        <v>0.43996822186913187</v>
      </c>
      <c r="I98">
        <v>2367</v>
      </c>
      <c r="J98" s="23">
        <f t="shared" si="12"/>
        <v>30.717781308681204</v>
      </c>
      <c r="K98">
        <v>5945</v>
      </c>
      <c r="L98" s="23">
        <f t="shared" si="13"/>
        <v>77.154427271414121</v>
      </c>
      <c r="P98" s="7">
        <v>81.239999999999995</v>
      </c>
      <c r="Q98" s="7">
        <v>0.33</v>
      </c>
      <c r="R98" s="7">
        <v>23.04</v>
      </c>
      <c r="S98" s="7">
        <v>57.87</v>
      </c>
      <c r="X98" s="5">
        <f t="shared" si="14"/>
        <v>4.0738078121255695E-3</v>
      </c>
      <c r="Y98" s="5">
        <f t="shared" si="15"/>
        <v>0.28360891445003594</v>
      </c>
      <c r="Z98" s="5">
        <f t="shared" si="16"/>
        <v>0.71231727773783848</v>
      </c>
    </row>
    <row r="99" spans="1:26" x14ac:dyDescent="0.3">
      <c r="A99">
        <v>1958</v>
      </c>
      <c r="C99">
        <v>8234</v>
      </c>
      <c r="D99" s="23">
        <f t="shared" si="10"/>
        <v>109.44542828253647</v>
      </c>
      <c r="E99">
        <v>37</v>
      </c>
      <c r="F99">
        <f t="shared" si="7"/>
        <v>370</v>
      </c>
      <c r="G99" s="26">
        <f t="shared" si="11"/>
        <v>4.9329770330781448</v>
      </c>
      <c r="H99" s="23">
        <f t="shared" si="9"/>
        <v>0.49329770330781447</v>
      </c>
      <c r="I99">
        <v>2327</v>
      </c>
      <c r="J99" s="23">
        <f t="shared" si="12"/>
        <v>30.931099234435937</v>
      </c>
      <c r="K99">
        <v>5870</v>
      </c>
      <c r="L99" s="23">
        <f t="shared" si="13"/>
        <v>78.021031344792718</v>
      </c>
      <c r="P99" s="7">
        <v>82.09</v>
      </c>
      <c r="Q99" s="7">
        <v>0.37</v>
      </c>
      <c r="R99" s="7">
        <v>23.2</v>
      </c>
      <c r="S99" s="7">
        <v>58.52</v>
      </c>
      <c r="X99" s="5">
        <f t="shared" si="14"/>
        <v>4.4935632742288071E-3</v>
      </c>
      <c r="Y99" s="5">
        <f t="shared" si="15"/>
        <v>0.28260869565217389</v>
      </c>
      <c r="Z99" s="5">
        <f t="shared" si="16"/>
        <v>0.71289774107359727</v>
      </c>
    </row>
    <row r="100" spans="1:26" x14ac:dyDescent="0.3">
      <c r="A100">
        <v>1959</v>
      </c>
      <c r="C100" s="11">
        <v>7084</v>
      </c>
      <c r="D100" s="23">
        <f t="shared" si="10"/>
        <v>97.379633107034522</v>
      </c>
      <c r="E100" s="11">
        <v>30</v>
      </c>
      <c r="F100">
        <f t="shared" si="7"/>
        <v>300</v>
      </c>
      <c r="G100" s="26">
        <f t="shared" si="11"/>
        <v>4.1330348114979056</v>
      </c>
      <c r="H100" s="23">
        <f t="shared" si="9"/>
        <v>0.41330348114979054</v>
      </c>
      <c r="I100" s="11">
        <v>1986</v>
      </c>
      <c r="J100" s="23">
        <f t="shared" si="12"/>
        <v>27.304694496605517</v>
      </c>
      <c r="K100" s="11">
        <v>5068</v>
      </c>
      <c r="L100" s="23">
        <f t="shared" si="13"/>
        <v>69.661635129279205</v>
      </c>
      <c r="P100" s="13">
        <v>73.040000000000006</v>
      </c>
      <c r="Q100" s="13">
        <v>0.31</v>
      </c>
      <c r="R100" s="13">
        <v>20.48</v>
      </c>
      <c r="S100" s="13">
        <v>52.25</v>
      </c>
      <c r="X100" s="5">
        <f t="shared" si="14"/>
        <v>4.234895539243365E-3</v>
      </c>
      <c r="Y100" s="5">
        <f t="shared" si="15"/>
        <v>0.28035008469791078</v>
      </c>
      <c r="Z100" s="5">
        <f t="shared" si="16"/>
        <v>0.71541501976284583</v>
      </c>
    </row>
    <row r="101" spans="1:26" x14ac:dyDescent="0.3">
      <c r="A101">
        <v>1960</v>
      </c>
      <c r="C101">
        <v>6409</v>
      </c>
      <c r="D101" s="8">
        <v>92.3</v>
      </c>
      <c r="E101">
        <v>28</v>
      </c>
      <c r="F101">
        <f t="shared" si="7"/>
        <v>280</v>
      </c>
      <c r="G101" s="26">
        <f t="shared" si="11"/>
        <v>4</v>
      </c>
      <c r="H101">
        <v>0.4</v>
      </c>
      <c r="I101">
        <v>1872</v>
      </c>
      <c r="J101">
        <v>27</v>
      </c>
      <c r="K101">
        <v>4509</v>
      </c>
      <c r="L101">
        <v>64.900000000000006</v>
      </c>
      <c r="M101" t="s">
        <v>179</v>
      </c>
      <c r="P101" s="7">
        <v>69.23</v>
      </c>
      <c r="Q101" s="7">
        <v>0.3</v>
      </c>
      <c r="R101" s="7">
        <v>20.22</v>
      </c>
      <c r="S101" s="7">
        <v>48.71</v>
      </c>
      <c r="T101" s="23">
        <f t="shared" ref="T101:T109" si="17">P101*$N$105</f>
        <v>92.3</v>
      </c>
      <c r="U101" s="23">
        <f t="shared" ref="U101:U109" si="18">Q101*$N$105</f>
        <v>0.39997111079011988</v>
      </c>
      <c r="V101" s="23">
        <f t="shared" ref="V101:V109" si="19">R101*$N$105</f>
        <v>26.958052867254079</v>
      </c>
      <c r="W101" s="23">
        <f t="shared" ref="W101:W109" si="20">S101*$N$105</f>
        <v>64.941976021955796</v>
      </c>
      <c r="X101" s="5">
        <f t="shared" si="14"/>
        <v>4.3688562958339831E-3</v>
      </c>
      <c r="Y101" s="5">
        <f t="shared" si="15"/>
        <v>0.2920892494929006</v>
      </c>
      <c r="Z101" s="5">
        <f t="shared" si="16"/>
        <v>0.70354189421126545</v>
      </c>
    </row>
    <row r="102" spans="1:26" x14ac:dyDescent="0.3">
      <c r="A102">
        <v>1961</v>
      </c>
      <c r="C102">
        <v>6055</v>
      </c>
      <c r="D102" s="8">
        <v>91.5</v>
      </c>
      <c r="E102">
        <v>18</v>
      </c>
      <c r="F102">
        <f t="shared" si="7"/>
        <v>180</v>
      </c>
      <c r="G102" s="26">
        <f t="shared" si="11"/>
        <v>3</v>
      </c>
      <c r="H102">
        <v>0.3</v>
      </c>
      <c r="I102">
        <v>1683</v>
      </c>
      <c r="J102">
        <v>25.4</v>
      </c>
      <c r="K102">
        <v>4353</v>
      </c>
      <c r="L102">
        <v>65.8</v>
      </c>
      <c r="P102" s="7">
        <v>68.59</v>
      </c>
      <c r="Q102" s="7">
        <v>0.2</v>
      </c>
      <c r="R102" s="7">
        <v>19.059999999999999</v>
      </c>
      <c r="S102" s="7">
        <v>49.32</v>
      </c>
      <c r="T102" s="23">
        <f t="shared" si="17"/>
        <v>91.446728296981078</v>
      </c>
      <c r="U102" s="23">
        <f t="shared" si="18"/>
        <v>0.26664740719341323</v>
      </c>
      <c r="V102" s="23">
        <f t="shared" si="19"/>
        <v>25.411497905532279</v>
      </c>
      <c r="W102" s="23">
        <f>S102*$N$105</f>
        <v>65.755250613895711</v>
      </c>
      <c r="X102" s="5">
        <f t="shared" si="14"/>
        <v>2.9727497935590421E-3</v>
      </c>
      <c r="Y102" s="5">
        <f t="shared" si="15"/>
        <v>0.27795210569777046</v>
      </c>
      <c r="Z102" s="5">
        <f t="shared" si="16"/>
        <v>0.7189099917423617</v>
      </c>
    </row>
    <row r="103" spans="1:26" x14ac:dyDescent="0.3">
      <c r="A103">
        <v>1962</v>
      </c>
      <c r="C103">
        <v>5775</v>
      </c>
      <c r="D103" s="8">
        <v>90.6</v>
      </c>
      <c r="E103">
        <v>27</v>
      </c>
      <c r="F103">
        <f t="shared" si="7"/>
        <v>270</v>
      </c>
      <c r="G103" s="26">
        <f t="shared" si="11"/>
        <v>4</v>
      </c>
      <c r="H103">
        <v>0.4</v>
      </c>
      <c r="I103">
        <v>1701</v>
      </c>
      <c r="J103">
        <v>26.7</v>
      </c>
      <c r="K103">
        <v>4047</v>
      </c>
      <c r="L103">
        <v>63.5</v>
      </c>
      <c r="M103" t="s">
        <v>205</v>
      </c>
      <c r="P103" s="7">
        <v>67.959999999999994</v>
      </c>
      <c r="Q103" s="7">
        <v>0.32</v>
      </c>
      <c r="R103" s="7">
        <v>20.02</v>
      </c>
      <c r="S103" s="7">
        <v>47.63</v>
      </c>
      <c r="T103" s="23">
        <f t="shared" si="17"/>
        <v>90.606788964321808</v>
      </c>
      <c r="U103" s="23">
        <f t="shared" si="18"/>
        <v>0.42663585150946121</v>
      </c>
      <c r="V103" s="23">
        <f t="shared" si="19"/>
        <v>26.691405460060665</v>
      </c>
      <c r="W103" s="23">
        <f t="shared" si="20"/>
        <v>63.502080023111368</v>
      </c>
      <c r="X103" s="5">
        <f t="shared" si="14"/>
        <v>4.6753246753246753E-3</v>
      </c>
      <c r="Y103" s="5">
        <f t="shared" si="15"/>
        <v>0.29454545454545455</v>
      </c>
      <c r="Z103" s="5">
        <f t="shared" si="16"/>
        <v>0.70077922077922072</v>
      </c>
    </row>
    <row r="104" spans="1:26" x14ac:dyDescent="0.3">
      <c r="A104">
        <v>1963</v>
      </c>
      <c r="C104">
        <v>5209</v>
      </c>
      <c r="D104" s="8">
        <v>86.8</v>
      </c>
      <c r="E104">
        <v>15</v>
      </c>
      <c r="F104">
        <f t="shared" si="7"/>
        <v>150</v>
      </c>
      <c r="G104" s="26">
        <f t="shared" si="11"/>
        <v>3</v>
      </c>
      <c r="H104">
        <v>0.3</v>
      </c>
      <c r="I104">
        <v>1549</v>
      </c>
      <c r="J104">
        <v>25.8</v>
      </c>
      <c r="K104">
        <v>3645</v>
      </c>
      <c r="L104">
        <v>60.7</v>
      </c>
      <c r="P104" s="7">
        <v>65.12</v>
      </c>
      <c r="Q104" s="7">
        <v>0.19</v>
      </c>
      <c r="R104" s="7">
        <v>19.37</v>
      </c>
      <c r="S104" s="7">
        <v>45.56</v>
      </c>
      <c r="T104" s="23">
        <f t="shared" si="17"/>
        <v>86.820395782175353</v>
      </c>
      <c r="U104" s="23">
        <f t="shared" si="18"/>
        <v>0.25331503683374257</v>
      </c>
      <c r="V104" s="23">
        <f t="shared" si="19"/>
        <v>25.824801386682076</v>
      </c>
      <c r="W104" s="23">
        <f t="shared" si="20"/>
        <v>60.742279358659538</v>
      </c>
      <c r="X104" s="5">
        <f t="shared" si="14"/>
        <v>2.8796314071798811E-3</v>
      </c>
      <c r="Y104" s="5">
        <f t="shared" si="15"/>
        <v>0.29736993664810907</v>
      </c>
      <c r="Z104" s="5">
        <f t="shared" si="16"/>
        <v>0.69975043194471109</v>
      </c>
    </row>
    <row r="105" spans="1:26" x14ac:dyDescent="0.3">
      <c r="A105">
        <v>1964</v>
      </c>
      <c r="C105">
        <v>4614</v>
      </c>
      <c r="D105" s="8">
        <v>83.7</v>
      </c>
      <c r="E105">
        <v>20</v>
      </c>
      <c r="F105">
        <f t="shared" si="7"/>
        <v>200</v>
      </c>
      <c r="G105" s="26">
        <f t="shared" si="11"/>
        <v>3</v>
      </c>
      <c r="H105">
        <v>0.3</v>
      </c>
      <c r="I105">
        <v>1541</v>
      </c>
      <c r="J105">
        <v>28</v>
      </c>
      <c r="K105">
        <v>3053</v>
      </c>
      <c r="L105">
        <v>55.4</v>
      </c>
      <c r="N105" s="22">
        <f>D101/P101</f>
        <v>1.3332370359670662</v>
      </c>
      <c r="O105" t="s">
        <v>229</v>
      </c>
      <c r="P105" s="7">
        <v>62.86</v>
      </c>
      <c r="Q105" s="7">
        <v>0.27</v>
      </c>
      <c r="R105" s="7">
        <v>21</v>
      </c>
      <c r="S105" s="7">
        <v>41.59</v>
      </c>
      <c r="T105" s="23">
        <f t="shared" si="17"/>
        <v>83.807280080889782</v>
      </c>
      <c r="U105" s="23">
        <f t="shared" si="18"/>
        <v>0.35997399971110788</v>
      </c>
      <c r="V105" s="23">
        <f t="shared" si="19"/>
        <v>27.997977755308391</v>
      </c>
      <c r="W105" s="23">
        <f t="shared" si="20"/>
        <v>55.44932832587029</v>
      </c>
      <c r="X105" s="5">
        <f t="shared" si="14"/>
        <v>4.3346337234503683E-3</v>
      </c>
      <c r="Y105" s="5">
        <f t="shared" si="15"/>
        <v>0.33398352839185091</v>
      </c>
      <c r="Z105" s="5">
        <f t="shared" si="16"/>
        <v>0.6616818378846987</v>
      </c>
    </row>
    <row r="106" spans="1:26" x14ac:dyDescent="0.3">
      <c r="A106">
        <v>1965</v>
      </c>
      <c r="C106">
        <v>4477</v>
      </c>
      <c r="D106" s="8">
        <v>85.5</v>
      </c>
      <c r="E106">
        <v>20</v>
      </c>
      <c r="F106">
        <f t="shared" si="7"/>
        <v>200</v>
      </c>
      <c r="G106" s="26">
        <f t="shared" si="11"/>
        <v>4</v>
      </c>
      <c r="H106">
        <v>0.4</v>
      </c>
      <c r="I106">
        <v>1524</v>
      </c>
      <c r="J106">
        <v>29.1</v>
      </c>
      <c r="K106">
        <v>2933</v>
      </c>
      <c r="L106">
        <v>56</v>
      </c>
      <c r="P106" s="7">
        <v>64.099999999999994</v>
      </c>
      <c r="Q106" s="7">
        <v>0.28999999999999998</v>
      </c>
      <c r="R106" s="7">
        <v>21.82</v>
      </c>
      <c r="S106" s="7">
        <v>42</v>
      </c>
      <c r="T106" s="23">
        <f t="shared" si="17"/>
        <v>85.46049400548894</v>
      </c>
      <c r="U106" s="23">
        <f t="shared" si="18"/>
        <v>0.38663874043044916</v>
      </c>
      <c r="V106" s="23">
        <f t="shared" si="19"/>
        <v>29.091232124801387</v>
      </c>
      <c r="W106" s="23">
        <f t="shared" si="20"/>
        <v>55.995955510616781</v>
      </c>
      <c r="X106" s="5">
        <f t="shared" si="14"/>
        <v>4.4672771945499217E-3</v>
      </c>
      <c r="Y106" s="5">
        <f t="shared" si="15"/>
        <v>0.34040652222470402</v>
      </c>
      <c r="Z106" s="5">
        <f t="shared" si="16"/>
        <v>0.655126200580746</v>
      </c>
    </row>
    <row r="107" spans="1:26" x14ac:dyDescent="0.3">
      <c r="A107">
        <v>1966</v>
      </c>
      <c r="C107">
        <v>4042</v>
      </c>
      <c r="D107" s="8">
        <v>84.1</v>
      </c>
      <c r="E107">
        <v>19</v>
      </c>
      <c r="F107">
        <f t="shared" si="7"/>
        <v>190</v>
      </c>
      <c r="G107" s="26">
        <f t="shared" si="11"/>
        <v>4</v>
      </c>
      <c r="H107">
        <v>0.4</v>
      </c>
      <c r="I107">
        <v>1352</v>
      </c>
      <c r="J107">
        <v>28.1</v>
      </c>
      <c r="K107">
        <v>2671</v>
      </c>
      <c r="L107">
        <v>55.6</v>
      </c>
      <c r="P107" s="7">
        <v>63.11</v>
      </c>
      <c r="Q107" s="7">
        <v>0.3</v>
      </c>
      <c r="R107" s="7">
        <v>21.11</v>
      </c>
      <c r="S107" s="7">
        <v>41.7</v>
      </c>
      <c r="T107" s="23">
        <f t="shared" si="17"/>
        <v>84.140589339881544</v>
      </c>
      <c r="U107" s="23">
        <f t="shared" si="18"/>
        <v>0.39997111079011988</v>
      </c>
      <c r="V107" s="23">
        <f t="shared" si="19"/>
        <v>28.144633829264766</v>
      </c>
      <c r="W107" s="23">
        <f t="shared" si="20"/>
        <v>55.595984399826662</v>
      </c>
      <c r="X107" s="5">
        <f t="shared" si="14"/>
        <v>4.7006432459178625E-3</v>
      </c>
      <c r="Y107" s="5">
        <f t="shared" si="15"/>
        <v>0.33448787728847107</v>
      </c>
      <c r="Z107" s="5">
        <f t="shared" si="16"/>
        <v>0.66081147946561103</v>
      </c>
    </row>
    <row r="108" spans="1:26" x14ac:dyDescent="0.3">
      <c r="A108">
        <v>1967</v>
      </c>
      <c r="C108">
        <v>3279</v>
      </c>
      <c r="D108" s="8">
        <v>76.400000000000006</v>
      </c>
      <c r="E108">
        <v>19</v>
      </c>
      <c r="F108">
        <f t="shared" si="7"/>
        <v>190</v>
      </c>
      <c r="G108" s="26">
        <f t="shared" si="11"/>
        <v>4</v>
      </c>
      <c r="H108">
        <v>0.4</v>
      </c>
      <c r="I108">
        <v>1091</v>
      </c>
      <c r="J108">
        <v>25.4</v>
      </c>
      <c r="K108">
        <v>2169</v>
      </c>
      <c r="L108">
        <v>50.6</v>
      </c>
      <c r="P108" s="7">
        <v>57.34</v>
      </c>
      <c r="Q108" s="7">
        <v>0.33</v>
      </c>
      <c r="R108" s="7">
        <v>19.079999999999998</v>
      </c>
      <c r="S108" s="7">
        <v>37.93</v>
      </c>
      <c r="T108" s="23">
        <f t="shared" si="17"/>
        <v>76.447811642351581</v>
      </c>
      <c r="U108" s="23">
        <f t="shared" si="18"/>
        <v>0.43996822186913187</v>
      </c>
      <c r="V108" s="23">
        <f t="shared" si="19"/>
        <v>25.438162646251619</v>
      </c>
      <c r="W108" s="23">
        <f t="shared" si="20"/>
        <v>50.569680774230818</v>
      </c>
      <c r="X108" s="5">
        <f t="shared" si="14"/>
        <v>5.7944495272949067E-3</v>
      </c>
      <c r="Y108" s="5">
        <f t="shared" si="15"/>
        <v>0.33272339127782863</v>
      </c>
      <c r="Z108" s="5">
        <f t="shared" si="16"/>
        <v>0.66148215919487652</v>
      </c>
    </row>
    <row r="109" spans="1:26" x14ac:dyDescent="0.3">
      <c r="A109">
        <v>1968</v>
      </c>
      <c r="C109">
        <v>2752</v>
      </c>
      <c r="D109" s="8">
        <v>70.8</v>
      </c>
      <c r="E109">
        <v>13</v>
      </c>
      <c r="F109">
        <f t="shared" si="7"/>
        <v>130</v>
      </c>
      <c r="G109" s="26">
        <f t="shared" si="11"/>
        <v>3</v>
      </c>
      <c r="H109">
        <v>0.3</v>
      </c>
      <c r="I109">
        <v>882</v>
      </c>
      <c r="J109">
        <v>22.7</v>
      </c>
      <c r="K109">
        <v>1857</v>
      </c>
      <c r="L109">
        <v>47.8</v>
      </c>
      <c r="M109" t="s">
        <v>180</v>
      </c>
      <c r="P109" s="7">
        <v>53.17</v>
      </c>
      <c r="Q109" s="7">
        <v>0.25</v>
      </c>
      <c r="R109" s="7">
        <v>17.04</v>
      </c>
      <c r="S109" s="7">
        <v>35.880000000000003</v>
      </c>
      <c r="T109" s="23">
        <f t="shared" si="17"/>
        <v>70.888213202368917</v>
      </c>
      <c r="U109" s="23">
        <f t="shared" si="18"/>
        <v>0.33330925899176655</v>
      </c>
      <c r="V109" s="23">
        <f t="shared" si="19"/>
        <v>22.718359092878806</v>
      </c>
      <c r="W109" s="23">
        <f t="shared" si="20"/>
        <v>47.836544850498342</v>
      </c>
      <c r="X109" s="5">
        <f t="shared" si="14"/>
        <v>4.7238372093023253E-3</v>
      </c>
      <c r="Y109" s="5">
        <f t="shared" si="15"/>
        <v>0.32049418604651164</v>
      </c>
      <c r="Z109" s="5">
        <f t="shared" si="16"/>
        <v>0.67478197674418605</v>
      </c>
    </row>
    <row r="110" spans="1:26" x14ac:dyDescent="0.3">
      <c r="A110">
        <v>1969</v>
      </c>
      <c r="C110" s="11">
        <v>2516</v>
      </c>
      <c r="D110" s="16">
        <v>67.400000000000006</v>
      </c>
      <c r="E110" s="11">
        <v>12</v>
      </c>
      <c r="F110">
        <f t="shared" si="7"/>
        <v>120</v>
      </c>
      <c r="G110" s="26">
        <f t="shared" si="11"/>
        <v>3</v>
      </c>
      <c r="H110" s="11">
        <v>0.3</v>
      </c>
      <c r="I110" s="11">
        <v>913</v>
      </c>
      <c r="J110" s="11">
        <v>24.4</v>
      </c>
      <c r="K110" s="11">
        <v>1591</v>
      </c>
      <c r="L110" s="11">
        <v>42.7</v>
      </c>
      <c r="M110" t="s">
        <v>181</v>
      </c>
      <c r="X110" s="5">
        <f t="shared" si="14"/>
        <v>4.7694753577106515E-3</v>
      </c>
      <c r="Y110" s="5">
        <f t="shared" si="15"/>
        <v>0.36287758346581878</v>
      </c>
      <c r="Z110" s="5">
        <f t="shared" si="16"/>
        <v>0.63235294117647056</v>
      </c>
    </row>
    <row r="111" spans="1:26" x14ac:dyDescent="0.3">
      <c r="A111">
        <v>1970</v>
      </c>
      <c r="B111">
        <f t="shared" ref="B111:B122" si="21">C111/D111</f>
        <v>35.260029717682023</v>
      </c>
      <c r="C111">
        <v>2373</v>
      </c>
      <c r="D111" s="8">
        <v>67.3</v>
      </c>
      <c r="E111">
        <v>11</v>
      </c>
      <c r="F111">
        <f t="shared" si="7"/>
        <v>110</v>
      </c>
      <c r="G111" s="26">
        <f t="shared" si="11"/>
        <v>3</v>
      </c>
      <c r="H111">
        <v>0.3</v>
      </c>
      <c r="I111">
        <v>884</v>
      </c>
      <c r="J111">
        <v>25.1</v>
      </c>
      <c r="K111">
        <v>1478</v>
      </c>
      <c r="L111">
        <v>41.9</v>
      </c>
      <c r="M111" t="s">
        <v>191</v>
      </c>
      <c r="X111" s="5">
        <f t="shared" si="14"/>
        <v>4.6354825115887061E-3</v>
      </c>
      <c r="Y111" s="5">
        <f t="shared" si="15"/>
        <v>0.3725242309313106</v>
      </c>
      <c r="Z111" s="5">
        <f t="shared" si="16"/>
        <v>0.62284028655710066</v>
      </c>
    </row>
    <row r="112" spans="1:26" x14ac:dyDescent="0.3">
      <c r="A112">
        <v>1971</v>
      </c>
      <c r="B112">
        <f t="shared" si="21"/>
        <v>34.020319303338169</v>
      </c>
      <c r="C112">
        <v>2344</v>
      </c>
      <c r="D112" s="8">
        <v>68.900000000000006</v>
      </c>
      <c r="E112">
        <v>10</v>
      </c>
      <c r="F112">
        <f t="shared" si="7"/>
        <v>100</v>
      </c>
      <c r="G112" s="26">
        <f t="shared" si="11"/>
        <v>3</v>
      </c>
      <c r="H112">
        <v>0.3</v>
      </c>
      <c r="I112">
        <v>871</v>
      </c>
      <c r="J112">
        <v>26.6</v>
      </c>
      <c r="K112">
        <v>1463</v>
      </c>
      <c r="L112">
        <v>43</v>
      </c>
      <c r="X112" s="5">
        <f t="shared" si="14"/>
        <v>4.2662116040955633E-3</v>
      </c>
      <c r="Y112" s="5">
        <f t="shared" si="15"/>
        <v>0.37158703071672355</v>
      </c>
      <c r="Z112" s="5">
        <f t="shared" si="16"/>
        <v>0.62414675767918093</v>
      </c>
    </row>
    <row r="113" spans="1:26" x14ac:dyDescent="0.3">
      <c r="A113">
        <v>1972</v>
      </c>
      <c r="B113">
        <f t="shared" si="21"/>
        <v>32.050520059435364</v>
      </c>
      <c r="C113">
        <v>2157</v>
      </c>
      <c r="D113" s="8">
        <v>67.3</v>
      </c>
      <c r="E113">
        <v>7</v>
      </c>
      <c r="F113">
        <f t="shared" si="7"/>
        <v>70</v>
      </c>
      <c r="G113" s="26">
        <f t="shared" si="11"/>
        <v>2</v>
      </c>
      <c r="H113">
        <v>0.2</v>
      </c>
      <c r="I113">
        <v>795</v>
      </c>
      <c r="J113">
        <v>24.8</v>
      </c>
      <c r="K113">
        <v>1355</v>
      </c>
      <c r="L113">
        <v>42.3</v>
      </c>
      <c r="X113" s="5">
        <f t="shared" si="14"/>
        <v>3.2452480296708392E-3</v>
      </c>
      <c r="Y113" s="5">
        <f t="shared" si="15"/>
        <v>0.36856745479833103</v>
      </c>
      <c r="Z113" s="5">
        <f t="shared" si="16"/>
        <v>0.62818729717199817</v>
      </c>
    </row>
    <row r="114" spans="1:26" x14ac:dyDescent="0.3">
      <c r="A114">
        <v>1973</v>
      </c>
      <c r="B114">
        <f t="shared" si="21"/>
        <v>31.13821138211382</v>
      </c>
      <c r="C114">
        <v>1915</v>
      </c>
      <c r="D114" s="8">
        <v>61.5</v>
      </c>
      <c r="E114">
        <v>8</v>
      </c>
      <c r="F114">
        <f t="shared" si="7"/>
        <v>80</v>
      </c>
      <c r="G114" s="26">
        <f t="shared" si="11"/>
        <v>2</v>
      </c>
      <c r="H114">
        <v>0.2</v>
      </c>
      <c r="I114">
        <v>691</v>
      </c>
      <c r="J114">
        <v>22.2</v>
      </c>
      <c r="K114">
        <v>1216</v>
      </c>
      <c r="L114">
        <v>39.1</v>
      </c>
      <c r="X114" s="5">
        <f t="shared" si="14"/>
        <v>4.1775456919060051E-3</v>
      </c>
      <c r="Y114" s="5">
        <f t="shared" si="15"/>
        <v>0.36083550913838119</v>
      </c>
      <c r="Z114" s="5">
        <f t="shared" si="16"/>
        <v>0.63498694516971277</v>
      </c>
    </row>
    <row r="115" spans="1:26" x14ac:dyDescent="0.3">
      <c r="A115">
        <v>1974</v>
      </c>
      <c r="B115">
        <f t="shared" si="21"/>
        <v>30.314960629921259</v>
      </c>
      <c r="C115" s="17">
        <v>1925</v>
      </c>
      <c r="D115" s="18">
        <v>63.5</v>
      </c>
      <c r="E115" s="17">
        <v>4</v>
      </c>
      <c r="F115">
        <f t="shared" si="7"/>
        <v>40</v>
      </c>
      <c r="G115" s="26">
        <f t="shared" si="11"/>
        <v>1</v>
      </c>
      <c r="H115" s="17">
        <v>0.1</v>
      </c>
      <c r="I115" s="17">
        <v>672</v>
      </c>
      <c r="J115" s="17">
        <v>22.2</v>
      </c>
      <c r="K115" s="17">
        <v>1249</v>
      </c>
      <c r="L115" s="17">
        <v>41.2</v>
      </c>
      <c r="X115" s="5">
        <f t="shared" si="14"/>
        <v>2.0779220779220779E-3</v>
      </c>
      <c r="Y115" s="5">
        <f t="shared" si="15"/>
        <v>0.34909090909090912</v>
      </c>
      <c r="Z115" s="5">
        <f t="shared" si="16"/>
        <v>0.64883116883116887</v>
      </c>
    </row>
    <row r="116" spans="1:26" x14ac:dyDescent="0.3">
      <c r="A116">
        <v>1975</v>
      </c>
      <c r="B116">
        <f t="shared" si="21"/>
        <v>28.74125874125874</v>
      </c>
      <c r="C116">
        <v>1644</v>
      </c>
      <c r="D116" s="8">
        <v>57.2</v>
      </c>
      <c r="E116">
        <v>11</v>
      </c>
      <c r="F116">
        <f t="shared" si="7"/>
        <v>110</v>
      </c>
      <c r="G116" s="26">
        <f t="shared" si="11"/>
        <v>4</v>
      </c>
      <c r="H116">
        <v>0.4</v>
      </c>
      <c r="I116">
        <v>543</v>
      </c>
      <c r="J116">
        <v>18.899999999999999</v>
      </c>
      <c r="K116">
        <v>1090</v>
      </c>
      <c r="L116">
        <v>37.9</v>
      </c>
      <c r="M116" t="s">
        <v>190</v>
      </c>
      <c r="X116" s="5">
        <f t="shared" si="14"/>
        <v>6.6909975669099753E-3</v>
      </c>
      <c r="Y116" s="5">
        <f t="shared" si="15"/>
        <v>0.33029197080291972</v>
      </c>
      <c r="Z116" s="5">
        <f t="shared" si="16"/>
        <v>0.66301703163017034</v>
      </c>
    </row>
    <row r="117" spans="1:26" x14ac:dyDescent="0.3">
      <c r="A117">
        <v>1976</v>
      </c>
      <c r="B117">
        <f t="shared" si="21"/>
        <v>27.759856630824373</v>
      </c>
      <c r="C117">
        <v>1549</v>
      </c>
      <c r="D117" s="8">
        <v>55.8</v>
      </c>
      <c r="E117">
        <v>8</v>
      </c>
      <c r="F117">
        <f t="shared" si="7"/>
        <v>80</v>
      </c>
      <c r="G117" s="26">
        <f t="shared" si="11"/>
        <v>3</v>
      </c>
      <c r="H117">
        <v>0.3</v>
      </c>
      <c r="I117">
        <v>523</v>
      </c>
      <c r="J117">
        <v>18.8</v>
      </c>
      <c r="K117">
        <v>1018</v>
      </c>
      <c r="L117">
        <v>36.700000000000003</v>
      </c>
      <c r="X117" s="5">
        <f t="shared" si="14"/>
        <v>5.1646223369916072E-3</v>
      </c>
      <c r="Y117" s="5">
        <f t="shared" si="15"/>
        <v>0.33763718528082631</v>
      </c>
      <c r="Z117" s="5">
        <f t="shared" si="16"/>
        <v>0.65719819238218202</v>
      </c>
    </row>
    <row r="118" spans="1:26" x14ac:dyDescent="0.3">
      <c r="A118">
        <v>1977</v>
      </c>
      <c r="B118">
        <f t="shared" si="21"/>
        <v>26.252354048964218</v>
      </c>
      <c r="C118" s="11">
        <v>1394</v>
      </c>
      <c r="D118" s="16">
        <v>53.1</v>
      </c>
      <c r="E118" s="11">
        <v>3</v>
      </c>
      <c r="F118">
        <f t="shared" si="7"/>
        <v>30</v>
      </c>
      <c r="G118" s="26">
        <f t="shared" si="11"/>
        <v>1</v>
      </c>
      <c r="H118" s="11">
        <v>0.1</v>
      </c>
      <c r="I118" s="11">
        <v>468</v>
      </c>
      <c r="J118" s="11">
        <v>17.8</v>
      </c>
      <c r="K118" s="11">
        <v>923</v>
      </c>
      <c r="L118" s="11">
        <v>35.200000000000003</v>
      </c>
      <c r="X118" s="5">
        <f t="shared" si="14"/>
        <v>2.152080344332855E-3</v>
      </c>
      <c r="Y118" s="5">
        <f t="shared" si="15"/>
        <v>0.33572453371592542</v>
      </c>
      <c r="Z118" s="5">
        <f t="shared" si="16"/>
        <v>0.66212338593974174</v>
      </c>
    </row>
    <row r="119" spans="1:26" x14ac:dyDescent="0.3">
      <c r="A119">
        <v>1978</v>
      </c>
      <c r="B119">
        <f t="shared" si="21"/>
        <v>24.369565217391305</v>
      </c>
      <c r="C119" s="14">
        <v>1121</v>
      </c>
      <c r="D119" s="19">
        <v>46</v>
      </c>
      <c r="E119" s="14">
        <v>7</v>
      </c>
      <c r="F119">
        <f t="shared" si="7"/>
        <v>70</v>
      </c>
      <c r="G119" s="26">
        <f t="shared" si="11"/>
        <v>3</v>
      </c>
      <c r="H119" s="14">
        <v>0.3</v>
      </c>
      <c r="I119" s="14">
        <v>421</v>
      </c>
      <c r="J119" s="14">
        <v>17.3</v>
      </c>
      <c r="K119" s="14">
        <v>693</v>
      </c>
      <c r="L119" s="14">
        <v>28.5</v>
      </c>
      <c r="M119" t="s">
        <v>182</v>
      </c>
      <c r="X119" s="5">
        <f t="shared" si="14"/>
        <v>6.2444246208742194E-3</v>
      </c>
      <c r="Y119" s="5">
        <f t="shared" si="15"/>
        <v>0.37555753791257807</v>
      </c>
      <c r="Z119" s="5">
        <f t="shared" si="16"/>
        <v>0.61819803746654778</v>
      </c>
    </row>
    <row r="120" spans="1:26" x14ac:dyDescent="0.3">
      <c r="A120">
        <v>1979</v>
      </c>
      <c r="B120">
        <f t="shared" si="21"/>
        <v>24.159292035398227</v>
      </c>
      <c r="C120">
        <v>1092</v>
      </c>
      <c r="D120" s="8">
        <v>45.2</v>
      </c>
      <c r="E120">
        <v>7</v>
      </c>
      <c r="F120">
        <f t="shared" si="7"/>
        <v>70</v>
      </c>
      <c r="G120" s="26">
        <f t="shared" si="11"/>
        <v>3</v>
      </c>
      <c r="H120">
        <v>0.3</v>
      </c>
      <c r="I120">
        <v>408</v>
      </c>
      <c r="J120">
        <v>16.899999999999999</v>
      </c>
      <c r="K120">
        <v>677</v>
      </c>
      <c r="L120">
        <v>28.1</v>
      </c>
      <c r="M120" t="s">
        <v>183</v>
      </c>
      <c r="X120" s="5">
        <f t="shared" si="14"/>
        <v>6.41025641025641E-3</v>
      </c>
      <c r="Y120" s="5">
        <f t="shared" si="15"/>
        <v>0.37362637362637363</v>
      </c>
      <c r="Z120" s="5">
        <f t="shared" si="16"/>
        <v>0.61996336996336998</v>
      </c>
    </row>
    <row r="121" spans="1:26" x14ac:dyDescent="0.3">
      <c r="A121">
        <v>1980</v>
      </c>
      <c r="B121">
        <f t="shared" si="21"/>
        <v>24.058823529411764</v>
      </c>
      <c r="C121">
        <v>1227</v>
      </c>
      <c r="D121" s="8">
        <v>51</v>
      </c>
      <c r="E121">
        <v>3</v>
      </c>
      <c r="F121">
        <f t="shared" si="7"/>
        <v>30</v>
      </c>
      <c r="G121" s="26">
        <f t="shared" si="11"/>
        <v>1</v>
      </c>
      <c r="H121">
        <v>0.1</v>
      </c>
      <c r="I121">
        <v>421</v>
      </c>
      <c r="J121">
        <v>17.5</v>
      </c>
      <c r="K121">
        <v>803</v>
      </c>
      <c r="L121">
        <v>33.4</v>
      </c>
      <c r="X121" s="5">
        <f t="shared" si="14"/>
        <v>2.4449877750611247E-3</v>
      </c>
      <c r="Y121" s="5">
        <f t="shared" si="15"/>
        <v>0.34311328443357786</v>
      </c>
      <c r="Z121" s="5">
        <f t="shared" si="16"/>
        <v>0.65444172779136101</v>
      </c>
    </row>
    <row r="122" spans="1:26" x14ac:dyDescent="0.3">
      <c r="A122">
        <v>1981</v>
      </c>
      <c r="B122">
        <f t="shared" si="21"/>
        <v>23.01556420233463</v>
      </c>
      <c r="C122" s="11">
        <v>1183</v>
      </c>
      <c r="D122" s="16">
        <v>51.4</v>
      </c>
      <c r="E122" s="11">
        <v>5</v>
      </c>
      <c r="F122">
        <f t="shared" si="7"/>
        <v>50</v>
      </c>
      <c r="G122" s="26">
        <f t="shared" si="11"/>
        <v>2</v>
      </c>
      <c r="H122" s="11">
        <v>0.2</v>
      </c>
      <c r="I122" s="11">
        <v>438</v>
      </c>
      <c r="J122" s="11">
        <v>19</v>
      </c>
      <c r="K122" s="11">
        <v>740</v>
      </c>
      <c r="L122" s="11">
        <v>32.1</v>
      </c>
      <c r="X122" s="5">
        <f t="shared" si="14"/>
        <v>4.22654268808115E-3</v>
      </c>
      <c r="Y122" s="5">
        <f t="shared" si="15"/>
        <v>0.3702451394759087</v>
      </c>
      <c r="Z122" s="5">
        <f t="shared" si="16"/>
        <v>0.62552831783601015</v>
      </c>
    </row>
    <row r="123" spans="1:26" x14ac:dyDescent="0.3">
      <c r="A123">
        <v>1982</v>
      </c>
      <c r="B123">
        <f t="shared" ref="B123:B139" si="22">C123/D123</f>
        <v>22.709923664122137</v>
      </c>
      <c r="C123">
        <v>1190</v>
      </c>
      <c r="D123" s="8">
        <v>52.4</v>
      </c>
      <c r="E123">
        <v>6</v>
      </c>
      <c r="F123">
        <f t="shared" si="7"/>
        <v>60</v>
      </c>
      <c r="G123" s="26">
        <f t="shared" si="11"/>
        <v>3</v>
      </c>
      <c r="H123">
        <v>0.3</v>
      </c>
      <c r="I123">
        <v>422</v>
      </c>
      <c r="J123">
        <v>18.600000000000001</v>
      </c>
      <c r="K123">
        <v>762</v>
      </c>
      <c r="L123">
        <v>33.5</v>
      </c>
      <c r="M123" t="s">
        <v>184</v>
      </c>
      <c r="X123" s="5">
        <f t="shared" si="14"/>
        <v>5.0420168067226894E-3</v>
      </c>
      <c r="Y123" s="5">
        <f t="shared" si="15"/>
        <v>0.35462184873949582</v>
      </c>
      <c r="Z123" s="5">
        <f t="shared" si="16"/>
        <v>0.64033613445378146</v>
      </c>
    </row>
    <row r="124" spans="1:26" x14ac:dyDescent="0.3">
      <c r="A124">
        <v>1983</v>
      </c>
      <c r="B124">
        <f t="shared" si="22"/>
        <v>22.414486921529175</v>
      </c>
      <c r="C124" s="11">
        <v>1114</v>
      </c>
      <c r="D124" s="16">
        <v>49.7</v>
      </c>
      <c r="E124" s="11">
        <v>7</v>
      </c>
      <c r="F124">
        <f t="shared" si="7"/>
        <v>70</v>
      </c>
      <c r="G124" s="26">
        <f t="shared" si="11"/>
        <v>3</v>
      </c>
      <c r="H124" s="11">
        <v>0.3</v>
      </c>
      <c r="I124" s="11">
        <v>397</v>
      </c>
      <c r="J124" s="11">
        <v>17.7</v>
      </c>
      <c r="K124" s="11">
        <v>710</v>
      </c>
      <c r="L124" s="11">
        <v>31.6</v>
      </c>
      <c r="X124" s="5">
        <f t="shared" ref="X124:X159" si="23">E124/C124</f>
        <v>6.2836624775583485E-3</v>
      </c>
      <c r="Y124" s="5">
        <f t="shared" ref="Y124:Y159" si="24">I124/C124</f>
        <v>0.35637342908438063</v>
      </c>
      <c r="Z124" s="5">
        <f t="shared" ref="Z124:Z159" si="25">K124/C124</f>
        <v>0.63734290843806107</v>
      </c>
    </row>
    <row r="125" spans="1:26" x14ac:dyDescent="0.3">
      <c r="A125">
        <v>1984</v>
      </c>
      <c r="B125">
        <f t="shared" si="22"/>
        <v>21.745689655172413</v>
      </c>
      <c r="C125">
        <v>1009</v>
      </c>
      <c r="D125" s="8">
        <v>46.4</v>
      </c>
      <c r="E125">
        <v>6</v>
      </c>
      <c r="F125">
        <f t="shared" ref="F125:F160" si="26">E125*10</f>
        <v>60</v>
      </c>
      <c r="G125" s="26">
        <f t="shared" si="11"/>
        <v>3</v>
      </c>
      <c r="H125">
        <v>0.3</v>
      </c>
      <c r="I125">
        <v>372</v>
      </c>
      <c r="J125">
        <v>17.100000000000001</v>
      </c>
      <c r="K125">
        <v>631</v>
      </c>
      <c r="L125">
        <v>29</v>
      </c>
      <c r="M125" t="s">
        <v>185</v>
      </c>
      <c r="X125" s="5">
        <f t="shared" si="23"/>
        <v>5.9464816650148661E-3</v>
      </c>
      <c r="Y125" s="5">
        <f t="shared" si="24"/>
        <v>0.36868186323092172</v>
      </c>
      <c r="Z125" s="5">
        <f t="shared" si="25"/>
        <v>0.62537165510406345</v>
      </c>
    </row>
    <row r="126" spans="1:26" x14ac:dyDescent="0.3">
      <c r="A126">
        <v>1985</v>
      </c>
      <c r="B126">
        <f t="shared" si="22"/>
        <v>21.532846715328468</v>
      </c>
      <c r="C126">
        <v>1180</v>
      </c>
      <c r="D126" s="8">
        <v>54.8</v>
      </c>
      <c r="E126">
        <v>3</v>
      </c>
      <c r="F126">
        <f t="shared" si="26"/>
        <v>30</v>
      </c>
      <c r="G126" s="26">
        <f t="shared" si="11"/>
        <v>1</v>
      </c>
      <c r="H126">
        <v>0.1</v>
      </c>
      <c r="I126">
        <v>426</v>
      </c>
      <c r="J126">
        <v>19.8</v>
      </c>
      <c r="K126">
        <v>751</v>
      </c>
      <c r="L126">
        <v>34.9</v>
      </c>
      <c r="M126" t="s">
        <v>186</v>
      </c>
      <c r="X126" s="5">
        <f t="shared" si="23"/>
        <v>2.542372881355932E-3</v>
      </c>
      <c r="Y126" s="5">
        <f t="shared" si="24"/>
        <v>0.3610169491525424</v>
      </c>
      <c r="Z126" s="5">
        <f t="shared" si="25"/>
        <v>0.63644067796610171</v>
      </c>
    </row>
    <row r="127" spans="1:26" x14ac:dyDescent="0.3">
      <c r="A127">
        <v>1986</v>
      </c>
      <c r="B127">
        <f t="shared" si="22"/>
        <v>20.547169811320753</v>
      </c>
      <c r="C127">
        <v>1089</v>
      </c>
      <c r="D127" s="8">
        <v>53</v>
      </c>
      <c r="E127">
        <v>3</v>
      </c>
      <c r="F127">
        <f t="shared" si="26"/>
        <v>30</v>
      </c>
      <c r="G127" s="26">
        <f t="shared" si="11"/>
        <v>1</v>
      </c>
      <c r="H127">
        <v>0.1</v>
      </c>
      <c r="I127">
        <v>437</v>
      </c>
      <c r="J127">
        <v>21.3</v>
      </c>
      <c r="K127">
        <v>649</v>
      </c>
      <c r="L127">
        <v>31.6</v>
      </c>
      <c r="X127" s="5">
        <f t="shared" si="23"/>
        <v>2.7548209366391185E-3</v>
      </c>
      <c r="Y127" s="5">
        <f t="shared" si="24"/>
        <v>0.40128558310376494</v>
      </c>
      <c r="Z127" s="5">
        <f t="shared" si="25"/>
        <v>0.59595959595959591</v>
      </c>
    </row>
    <row r="128" spans="1:26" x14ac:dyDescent="0.3">
      <c r="A128">
        <v>1987</v>
      </c>
      <c r="B128">
        <f t="shared" si="22"/>
        <v>18.433734939759038</v>
      </c>
      <c r="C128" s="11">
        <v>918</v>
      </c>
      <c r="D128" s="16">
        <v>49.8</v>
      </c>
      <c r="E128" s="11">
        <v>3</v>
      </c>
      <c r="F128">
        <f t="shared" si="26"/>
        <v>30</v>
      </c>
      <c r="G128" s="26">
        <f t="shared" si="11"/>
        <v>2</v>
      </c>
      <c r="H128" s="11">
        <v>0.2</v>
      </c>
      <c r="I128" s="11">
        <v>360</v>
      </c>
      <c r="J128" s="11">
        <v>19.5</v>
      </c>
      <c r="K128" s="11">
        <v>555</v>
      </c>
      <c r="L128" s="11">
        <v>30.1</v>
      </c>
      <c r="M128" t="s">
        <v>187</v>
      </c>
      <c r="X128" s="5">
        <f t="shared" si="23"/>
        <v>3.2679738562091504E-3</v>
      </c>
      <c r="Y128" s="5">
        <f t="shared" si="24"/>
        <v>0.39215686274509803</v>
      </c>
      <c r="Z128" s="5">
        <f t="shared" si="25"/>
        <v>0.60457516339869277</v>
      </c>
    </row>
    <row r="129" spans="1:26" x14ac:dyDescent="0.3">
      <c r="A129">
        <v>1988</v>
      </c>
      <c r="B129">
        <f t="shared" si="22"/>
        <v>15.918762088974853</v>
      </c>
      <c r="C129">
        <v>823</v>
      </c>
      <c r="D129" s="8">
        <v>51.7</v>
      </c>
      <c r="E129">
        <v>2</v>
      </c>
      <c r="F129">
        <f t="shared" si="26"/>
        <v>20</v>
      </c>
      <c r="G129" s="26">
        <f t="shared" si="11"/>
        <v>1</v>
      </c>
      <c r="H129">
        <v>0.1</v>
      </c>
      <c r="I129">
        <v>275</v>
      </c>
      <c r="J129">
        <v>17.3</v>
      </c>
      <c r="K129">
        <v>546</v>
      </c>
      <c r="L129">
        <v>34.299999999999997</v>
      </c>
      <c r="M129" t="s">
        <v>188</v>
      </c>
      <c r="X129" s="5">
        <f t="shared" si="23"/>
        <v>2.4301336573511541E-3</v>
      </c>
      <c r="Y129" s="5">
        <f t="shared" si="24"/>
        <v>0.33414337788578374</v>
      </c>
      <c r="Z129" s="5">
        <f t="shared" si="25"/>
        <v>0.66342648845686514</v>
      </c>
    </row>
    <row r="130" spans="1:26" x14ac:dyDescent="0.3">
      <c r="A130">
        <v>1989</v>
      </c>
      <c r="B130">
        <f t="shared" si="22"/>
        <v>14.446808510638299</v>
      </c>
      <c r="C130">
        <v>679</v>
      </c>
      <c r="D130" s="8">
        <v>47</v>
      </c>
      <c r="E130">
        <v>5</v>
      </c>
      <c r="F130">
        <f t="shared" si="26"/>
        <v>50</v>
      </c>
      <c r="G130" s="26">
        <f t="shared" si="11"/>
        <v>3</v>
      </c>
      <c r="H130">
        <v>0.3</v>
      </c>
      <c r="I130">
        <v>272</v>
      </c>
      <c r="J130">
        <v>18.8</v>
      </c>
      <c r="K130">
        <v>402</v>
      </c>
      <c r="L130">
        <v>27.8</v>
      </c>
      <c r="M130" t="s">
        <v>188</v>
      </c>
      <c r="X130" s="5">
        <f t="shared" si="23"/>
        <v>7.3637702503681884E-3</v>
      </c>
      <c r="Y130" s="5">
        <f t="shared" si="24"/>
        <v>0.40058910162002948</v>
      </c>
      <c r="Z130" s="5">
        <f t="shared" si="25"/>
        <v>0.59204712812960236</v>
      </c>
    </row>
    <row r="131" spans="1:26" x14ac:dyDescent="0.3">
      <c r="A131">
        <v>1990</v>
      </c>
      <c r="B131">
        <f t="shared" si="22"/>
        <v>13.657407407407407</v>
      </c>
      <c r="C131" s="11">
        <v>590</v>
      </c>
      <c r="D131" s="16">
        <v>43.2</v>
      </c>
      <c r="E131" s="11">
        <v>0</v>
      </c>
      <c r="F131">
        <f t="shared" si="26"/>
        <v>0</v>
      </c>
      <c r="G131" s="26">
        <f t="shared" si="11"/>
        <v>1</v>
      </c>
      <c r="H131" s="11">
        <v>0.1</v>
      </c>
      <c r="I131" s="11">
        <v>208</v>
      </c>
      <c r="J131" s="11">
        <v>15.2</v>
      </c>
      <c r="K131" s="11">
        <v>382</v>
      </c>
      <c r="L131" s="11">
        <v>27.9</v>
      </c>
      <c r="M131" t="s">
        <v>189</v>
      </c>
      <c r="X131" s="5">
        <f t="shared" si="23"/>
        <v>0</v>
      </c>
      <c r="Y131" s="5">
        <f t="shared" si="24"/>
        <v>0.35254237288135593</v>
      </c>
      <c r="Z131" s="5">
        <f t="shared" si="25"/>
        <v>0.64745762711864407</v>
      </c>
    </row>
    <row r="132" spans="1:26" x14ac:dyDescent="0.3">
      <c r="A132">
        <v>1991</v>
      </c>
      <c r="B132">
        <f t="shared" si="22"/>
        <v>12.119341563786008</v>
      </c>
      <c r="C132">
        <v>589</v>
      </c>
      <c r="D132" s="8">
        <v>48.6</v>
      </c>
      <c r="E132">
        <v>1</v>
      </c>
      <c r="F132">
        <f t="shared" si="26"/>
        <v>10</v>
      </c>
      <c r="G132" s="26">
        <f t="shared" si="11"/>
        <v>1</v>
      </c>
      <c r="H132">
        <v>0.1</v>
      </c>
      <c r="I132">
        <v>219</v>
      </c>
      <c r="J132">
        <v>18.100000000000001</v>
      </c>
      <c r="K132">
        <v>369</v>
      </c>
      <c r="L132">
        <v>30.4</v>
      </c>
      <c r="M132" t="s">
        <v>192</v>
      </c>
      <c r="X132" s="5">
        <f t="shared" si="23"/>
        <v>1.697792869269949E-3</v>
      </c>
      <c r="Y132" s="5">
        <f t="shared" si="24"/>
        <v>0.37181663837011886</v>
      </c>
      <c r="Z132" s="5">
        <f t="shared" si="25"/>
        <v>0.62648556876061123</v>
      </c>
    </row>
    <row r="133" spans="1:26" x14ac:dyDescent="0.3">
      <c r="A133">
        <v>1992</v>
      </c>
      <c r="B133">
        <f t="shared" si="22"/>
        <v>14.014598540145986</v>
      </c>
      <c r="C133">
        <v>768</v>
      </c>
      <c r="D133" s="8">
        <v>54.8</v>
      </c>
      <c r="E133">
        <v>2</v>
      </c>
      <c r="F133">
        <f t="shared" si="26"/>
        <v>20</v>
      </c>
      <c r="G133" s="26">
        <f t="shared" si="11"/>
        <v>1</v>
      </c>
      <c r="H133">
        <v>0.1</v>
      </c>
      <c r="I133">
        <v>257</v>
      </c>
      <c r="J133">
        <v>18.399999999999999</v>
      </c>
      <c r="K133">
        <v>509</v>
      </c>
      <c r="L133">
        <v>36.4</v>
      </c>
      <c r="X133" s="5">
        <f t="shared" si="23"/>
        <v>2.6041666666666665E-3</v>
      </c>
      <c r="Y133" s="5">
        <f t="shared" si="24"/>
        <v>0.33463541666666669</v>
      </c>
      <c r="Z133" s="5">
        <f t="shared" si="25"/>
        <v>0.66276041666666663</v>
      </c>
    </row>
    <row r="134" spans="1:26" x14ac:dyDescent="0.3">
      <c r="A134">
        <v>1993</v>
      </c>
      <c r="B134">
        <f t="shared" si="22"/>
        <v>15.769980506822613</v>
      </c>
      <c r="C134">
        <v>809</v>
      </c>
      <c r="D134" s="8">
        <v>51.3</v>
      </c>
      <c r="E134">
        <v>2</v>
      </c>
      <c r="F134">
        <f t="shared" si="26"/>
        <v>20</v>
      </c>
      <c r="G134" s="26">
        <f t="shared" si="11"/>
        <v>3</v>
      </c>
      <c r="H134">
        <v>0.3</v>
      </c>
      <c r="I134">
        <v>297</v>
      </c>
      <c r="J134">
        <v>18.8</v>
      </c>
      <c r="K134">
        <v>510</v>
      </c>
      <c r="L134">
        <v>32.4</v>
      </c>
      <c r="X134" s="5">
        <f t="shared" si="23"/>
        <v>2.472187886279357E-3</v>
      </c>
      <c r="Y134" s="5">
        <f t="shared" si="24"/>
        <v>0.36711990111248455</v>
      </c>
      <c r="Z134" s="5">
        <f t="shared" si="25"/>
        <v>0.63040791100123605</v>
      </c>
    </row>
    <row r="135" spans="1:26" x14ac:dyDescent="0.3">
      <c r="A135">
        <v>1994</v>
      </c>
      <c r="B135">
        <f t="shared" si="22"/>
        <v>14.646680942184153</v>
      </c>
      <c r="C135">
        <v>684</v>
      </c>
      <c r="D135" s="8">
        <v>46.7</v>
      </c>
      <c r="E135">
        <v>5</v>
      </c>
      <c r="F135">
        <f t="shared" si="26"/>
        <v>50</v>
      </c>
      <c r="G135" s="26">
        <f t="shared" si="11"/>
        <v>2</v>
      </c>
      <c r="H135">
        <v>0.2</v>
      </c>
      <c r="I135">
        <v>217</v>
      </c>
      <c r="J135">
        <v>14.8</v>
      </c>
      <c r="K135">
        <v>462</v>
      </c>
      <c r="L135">
        <v>31.6</v>
      </c>
      <c r="X135" s="5">
        <f t="shared" si="23"/>
        <v>7.3099415204678359E-3</v>
      </c>
      <c r="Y135" s="5">
        <f t="shared" si="24"/>
        <v>0.31725146198830412</v>
      </c>
      <c r="Z135" s="5">
        <f t="shared" si="25"/>
        <v>0.67543859649122806</v>
      </c>
    </row>
    <row r="136" spans="1:26" x14ac:dyDescent="0.3">
      <c r="A136">
        <v>1995</v>
      </c>
      <c r="B136">
        <f t="shared" si="22"/>
        <v>13.373205741626796</v>
      </c>
      <c r="C136">
        <v>559</v>
      </c>
      <c r="D136" s="8">
        <v>41.8</v>
      </c>
      <c r="E136">
        <v>2</v>
      </c>
      <c r="F136">
        <f t="shared" si="26"/>
        <v>20</v>
      </c>
      <c r="G136" s="26">
        <f t="shared" si="11"/>
        <v>0</v>
      </c>
      <c r="H136">
        <v>0</v>
      </c>
      <c r="I136">
        <v>154</v>
      </c>
      <c r="J136">
        <v>11.5</v>
      </c>
      <c r="K136">
        <v>403</v>
      </c>
      <c r="L136">
        <v>30.2</v>
      </c>
      <c r="X136" s="5">
        <f t="shared" si="23"/>
        <v>3.5778175313059034E-3</v>
      </c>
      <c r="Y136" s="5">
        <f t="shared" si="24"/>
        <v>0.27549194991055453</v>
      </c>
      <c r="Z136" s="5">
        <f t="shared" si="25"/>
        <v>0.72093023255813948</v>
      </c>
    </row>
    <row r="137" spans="1:26" x14ac:dyDescent="0.3">
      <c r="A137">
        <v>1996</v>
      </c>
      <c r="B137">
        <f t="shared" si="22"/>
        <v>13.333333333333334</v>
      </c>
      <c r="C137">
        <v>472</v>
      </c>
      <c r="D137" s="9">
        <v>35.4</v>
      </c>
      <c r="E137">
        <v>0</v>
      </c>
      <c r="F137">
        <f t="shared" si="26"/>
        <v>0</v>
      </c>
      <c r="G137" s="26">
        <f t="shared" si="11"/>
        <v>0</v>
      </c>
      <c r="H137" s="1">
        <v>0</v>
      </c>
      <c r="I137">
        <v>155</v>
      </c>
      <c r="J137" s="1">
        <v>11.6</v>
      </c>
      <c r="K137">
        <v>317</v>
      </c>
      <c r="L137" s="1">
        <v>23.8</v>
      </c>
      <c r="X137" s="5">
        <f t="shared" si="23"/>
        <v>0</v>
      </c>
      <c r="Y137" s="5">
        <f t="shared" si="24"/>
        <v>0.32838983050847459</v>
      </c>
      <c r="Z137" s="5">
        <f t="shared" si="25"/>
        <v>0.67161016949152541</v>
      </c>
    </row>
    <row r="138" spans="1:26" x14ac:dyDescent="0.3">
      <c r="A138">
        <v>1997</v>
      </c>
      <c r="B138">
        <f t="shared" si="22"/>
        <v>13.768545994065281</v>
      </c>
      <c r="C138" s="11">
        <v>464</v>
      </c>
      <c r="D138" s="20">
        <v>33.700000000000003</v>
      </c>
      <c r="E138" s="11">
        <v>3</v>
      </c>
      <c r="F138">
        <f t="shared" si="26"/>
        <v>30</v>
      </c>
      <c r="G138" s="26">
        <f t="shared" si="11"/>
        <v>2</v>
      </c>
      <c r="H138" s="21">
        <v>0.2</v>
      </c>
      <c r="I138" s="11">
        <v>162</v>
      </c>
      <c r="J138" s="21">
        <v>11.8</v>
      </c>
      <c r="K138" s="11">
        <v>299</v>
      </c>
      <c r="L138" s="21">
        <v>21.7</v>
      </c>
      <c r="X138" s="5">
        <f t="shared" si="23"/>
        <v>6.4655172413793103E-3</v>
      </c>
      <c r="Y138" s="5">
        <f t="shared" si="24"/>
        <v>0.34913793103448276</v>
      </c>
      <c r="Z138" s="5">
        <f t="shared" si="25"/>
        <v>0.6443965517241379</v>
      </c>
    </row>
    <row r="139" spans="1:26" x14ac:dyDescent="0.3">
      <c r="A139">
        <v>1998</v>
      </c>
      <c r="B139">
        <f t="shared" si="22"/>
        <v>13.172413793103448</v>
      </c>
      <c r="C139">
        <v>382</v>
      </c>
      <c r="D139" s="9">
        <v>29</v>
      </c>
      <c r="E139">
        <v>12</v>
      </c>
      <c r="F139">
        <f t="shared" si="26"/>
        <v>120</v>
      </c>
      <c r="G139" s="26">
        <f t="shared" si="11"/>
        <v>9</v>
      </c>
      <c r="H139" s="1">
        <v>0.9</v>
      </c>
      <c r="I139">
        <v>118</v>
      </c>
      <c r="J139" s="1">
        <v>9</v>
      </c>
      <c r="K139">
        <v>252</v>
      </c>
      <c r="L139" s="1">
        <v>19.100000000000001</v>
      </c>
      <c r="M139" t="s">
        <v>193</v>
      </c>
      <c r="X139" s="5">
        <f t="shared" si="23"/>
        <v>3.1413612565445025E-2</v>
      </c>
      <c r="Y139" s="5">
        <f t="shared" si="24"/>
        <v>0.30890052356020942</v>
      </c>
      <c r="Z139" s="5">
        <f t="shared" si="25"/>
        <v>0.65968586387434558</v>
      </c>
    </row>
    <row r="140" spans="1:26" x14ac:dyDescent="0.3">
      <c r="A140">
        <v>1999</v>
      </c>
      <c r="B140">
        <f>C140/D140</f>
        <v>11.411764705882353</v>
      </c>
      <c r="C140" s="11">
        <v>388</v>
      </c>
      <c r="D140" s="20">
        <v>34</v>
      </c>
      <c r="E140" s="11">
        <v>1</v>
      </c>
      <c r="F140">
        <f t="shared" si="26"/>
        <v>10</v>
      </c>
      <c r="G140" s="26">
        <f t="shared" si="11"/>
        <v>1</v>
      </c>
      <c r="H140" s="21">
        <v>0.1</v>
      </c>
      <c r="I140" s="11">
        <v>113</v>
      </c>
      <c r="J140" s="21">
        <v>9.9</v>
      </c>
      <c r="K140" s="11">
        <v>274</v>
      </c>
      <c r="L140" s="21">
        <v>24</v>
      </c>
      <c r="M140" s="11" t="s">
        <v>194</v>
      </c>
      <c r="N140" s="11"/>
      <c r="O140" s="11"/>
      <c r="P140" s="11"/>
      <c r="Q140" s="11"/>
      <c r="R140" s="11"/>
      <c r="S140" s="11"/>
      <c r="X140" s="5">
        <f t="shared" si="23"/>
        <v>2.5773195876288659E-3</v>
      </c>
      <c r="Y140" s="5">
        <f t="shared" si="24"/>
        <v>0.29123711340206188</v>
      </c>
      <c r="Z140" s="5">
        <f t="shared" si="25"/>
        <v>0.70618556701030932</v>
      </c>
    </row>
    <row r="141" spans="1:26" x14ac:dyDescent="0.3">
      <c r="A141">
        <v>2000</v>
      </c>
      <c r="B141">
        <f>'MHB2001'!K45</f>
        <v>9.6999999999999993</v>
      </c>
      <c r="C141">
        <v>265</v>
      </c>
      <c r="D141" s="9">
        <v>27.3</v>
      </c>
      <c r="E141">
        <v>1</v>
      </c>
      <c r="F141">
        <f t="shared" si="26"/>
        <v>10</v>
      </c>
      <c r="G141" s="26">
        <f t="shared" si="11"/>
        <v>1</v>
      </c>
      <c r="H141" s="1">
        <v>0.1</v>
      </c>
      <c r="I141">
        <v>94</v>
      </c>
      <c r="J141" s="1">
        <v>9.6999999999999993</v>
      </c>
      <c r="K141">
        <v>170</v>
      </c>
      <c r="L141" s="1">
        <v>17.5</v>
      </c>
      <c r="M141">
        <f>'MHB2001'!O45</f>
        <v>33</v>
      </c>
      <c r="N141">
        <f>'MHB2001'!P45</f>
        <v>186</v>
      </c>
      <c r="O141" s="34" t="str">
        <f>'MHB2001'!Q45</f>
        <v>-</v>
      </c>
      <c r="P141">
        <v>23</v>
      </c>
      <c r="Q141">
        <f>'MHB2001'!R45</f>
        <v>28</v>
      </c>
      <c r="R141">
        <f>'MHB2001'!S45</f>
        <v>36953</v>
      </c>
      <c r="S141">
        <f>'MHB2001'!T45</f>
        <v>3803</v>
      </c>
      <c r="T141">
        <f>'MHB2001'!U45</f>
        <v>139.4</v>
      </c>
      <c r="U141" t="s">
        <v>195</v>
      </c>
      <c r="V141">
        <v>6423</v>
      </c>
      <c r="W141">
        <f t="shared" ref="W141:W146" si="27">C141*1000/V141</f>
        <v>41.257979137474699</v>
      </c>
      <c r="X141" s="5">
        <f t="shared" si="23"/>
        <v>3.7735849056603774E-3</v>
      </c>
      <c r="Y141" s="5">
        <f t="shared" si="24"/>
        <v>0.35471698113207545</v>
      </c>
      <c r="Z141" s="5">
        <f t="shared" si="25"/>
        <v>0.64150943396226412</v>
      </c>
    </row>
    <row r="142" spans="1:26" x14ac:dyDescent="0.3">
      <c r="A142">
        <v>2001</v>
      </c>
      <c r="B142">
        <f>'MHB2002'!K45</f>
        <v>9.1</v>
      </c>
      <c r="C142">
        <v>230</v>
      </c>
      <c r="D142" s="9">
        <v>25</v>
      </c>
      <c r="E142">
        <v>1</v>
      </c>
      <c r="F142">
        <f t="shared" si="26"/>
        <v>10</v>
      </c>
      <c r="G142" s="26">
        <f t="shared" si="11"/>
        <v>1</v>
      </c>
      <c r="H142" s="1">
        <v>0.1</v>
      </c>
      <c r="I142">
        <v>61</v>
      </c>
      <c r="J142" s="1">
        <v>6.5</v>
      </c>
      <c r="K142">
        <v>168</v>
      </c>
      <c r="L142" s="1">
        <v>18.3</v>
      </c>
      <c r="M142">
        <f>'MHB2002'!O45</f>
        <v>33</v>
      </c>
      <c r="N142">
        <f>'MHB2002'!P45</f>
        <v>170</v>
      </c>
      <c r="O142">
        <f>'MHB2002'!Q45</f>
        <v>4</v>
      </c>
      <c r="P142">
        <v>15</v>
      </c>
      <c r="Q142">
        <f>'MHB2002'!R45</f>
        <v>23</v>
      </c>
      <c r="R142">
        <f>'MHB2002'!S45</f>
        <v>29521</v>
      </c>
      <c r="S142">
        <f>'MHB2002'!T45</f>
        <v>3209</v>
      </c>
      <c r="T142">
        <f>'MHB2002'!U45</f>
        <v>128.4</v>
      </c>
      <c r="V142">
        <v>5615</v>
      </c>
      <c r="W142">
        <f t="shared" si="27"/>
        <v>40.961709706144255</v>
      </c>
      <c r="X142" s="5">
        <f t="shared" si="23"/>
        <v>4.3478260869565218E-3</v>
      </c>
      <c r="Y142" s="5">
        <f t="shared" si="24"/>
        <v>0.26521739130434785</v>
      </c>
      <c r="Z142" s="5">
        <f t="shared" si="25"/>
        <v>0.73043478260869565</v>
      </c>
    </row>
    <row r="143" spans="1:26" x14ac:dyDescent="0.3">
      <c r="A143">
        <v>2002</v>
      </c>
      <c r="B143">
        <f>'MHB2003'!K45</f>
        <v>9.2200000000000006</v>
      </c>
      <c r="C143">
        <v>205</v>
      </c>
      <c r="D143" s="9">
        <v>22.2</v>
      </c>
      <c r="E143">
        <v>2</v>
      </c>
      <c r="F143">
        <f t="shared" si="26"/>
        <v>20</v>
      </c>
      <c r="G143" s="26">
        <f t="shared" si="11"/>
        <v>2</v>
      </c>
      <c r="H143" s="1">
        <v>0.2</v>
      </c>
      <c r="I143">
        <v>80</v>
      </c>
      <c r="J143" s="1">
        <v>8.6999999999999993</v>
      </c>
      <c r="K143">
        <v>123</v>
      </c>
      <c r="L143" s="1">
        <v>13.3</v>
      </c>
      <c r="M143">
        <f>'MHB2003'!O45</f>
        <v>25</v>
      </c>
      <c r="N143">
        <f>'MHB2003'!P45</f>
        <v>156</v>
      </c>
      <c r="O143">
        <f>'MHB2003'!Q45</f>
        <v>9</v>
      </c>
      <c r="P143" s="34" t="s">
        <v>160</v>
      </c>
      <c r="Q143">
        <f>'MHB2003'!R45</f>
        <v>15</v>
      </c>
      <c r="R143">
        <f>'MHB2003'!S45</f>
        <v>31141</v>
      </c>
      <c r="S143">
        <f>'MHB2003'!T45</f>
        <v>3376</v>
      </c>
      <c r="T143">
        <f>'MHB2003'!U45</f>
        <v>151.9</v>
      </c>
      <c r="V143">
        <v>6117</v>
      </c>
      <c r="W143">
        <f t="shared" si="27"/>
        <v>33.513160045774072</v>
      </c>
      <c r="X143" s="5">
        <f t="shared" si="23"/>
        <v>9.7560975609756097E-3</v>
      </c>
      <c r="Y143" s="5">
        <f t="shared" si="24"/>
        <v>0.3902439024390244</v>
      </c>
      <c r="Z143" s="5">
        <f t="shared" si="25"/>
        <v>0.6</v>
      </c>
    </row>
    <row r="144" spans="1:26" x14ac:dyDescent="0.3">
      <c r="A144">
        <v>2003</v>
      </c>
      <c r="B144">
        <f>'MHB2004'!K44</f>
        <v>9.4700000000000006</v>
      </c>
      <c r="C144">
        <v>226</v>
      </c>
      <c r="D144" s="9">
        <v>23.9</v>
      </c>
      <c r="E144">
        <v>2</v>
      </c>
      <c r="F144">
        <f t="shared" si="26"/>
        <v>20</v>
      </c>
      <c r="G144" s="26">
        <f t="shared" si="11"/>
        <v>2</v>
      </c>
      <c r="H144" s="1">
        <v>0.2</v>
      </c>
      <c r="I144">
        <v>72</v>
      </c>
      <c r="J144" s="1">
        <v>7.6</v>
      </c>
      <c r="K144">
        <v>152</v>
      </c>
      <c r="L144" s="1">
        <v>16.100000000000001</v>
      </c>
      <c r="M144">
        <f>'MHB2004'!O44</f>
        <v>26</v>
      </c>
      <c r="N144">
        <f>'MHB2004'!P44</f>
        <v>189</v>
      </c>
      <c r="O144">
        <f>'MHB2004'!Q44</f>
        <v>4</v>
      </c>
      <c r="P144" s="34" t="s">
        <v>160</v>
      </c>
      <c r="Q144">
        <f>'MHB2004'!R44</f>
        <v>7</v>
      </c>
      <c r="R144">
        <f>'MHB2004'!S44</f>
        <v>34905</v>
      </c>
      <c r="S144">
        <f>'MHB2004'!T44</f>
        <v>3686</v>
      </c>
      <c r="T144">
        <f>'MHB2004'!U44</f>
        <v>154.4</v>
      </c>
      <c r="V144">
        <v>5841</v>
      </c>
      <c r="W144">
        <f t="shared" si="27"/>
        <v>38.692004793699709</v>
      </c>
      <c r="X144" s="5">
        <f t="shared" si="23"/>
        <v>8.8495575221238937E-3</v>
      </c>
      <c r="Y144" s="5">
        <f t="shared" si="24"/>
        <v>0.31858407079646017</v>
      </c>
      <c r="Z144" s="5">
        <f t="shared" si="25"/>
        <v>0.67256637168141598</v>
      </c>
    </row>
    <row r="145" spans="1:26" x14ac:dyDescent="0.3">
      <c r="A145">
        <v>2004</v>
      </c>
      <c r="B145">
        <f>'MHB2005'!K44</f>
        <v>8.94</v>
      </c>
      <c r="C145">
        <v>187</v>
      </c>
      <c r="D145" s="9">
        <v>20.9</v>
      </c>
      <c r="E145">
        <v>3</v>
      </c>
      <c r="F145">
        <f t="shared" si="26"/>
        <v>30</v>
      </c>
      <c r="G145" s="26">
        <f t="shared" si="11"/>
        <v>3</v>
      </c>
      <c r="H145" s="1">
        <v>0.3</v>
      </c>
      <c r="I145">
        <v>60</v>
      </c>
      <c r="J145" s="1">
        <v>6.7</v>
      </c>
      <c r="K145">
        <v>124</v>
      </c>
      <c r="L145" s="1">
        <v>13.9</v>
      </c>
      <c r="M145">
        <f>'MHB2005'!O44</f>
        <v>28</v>
      </c>
      <c r="N145">
        <f>'MHB2005'!P44</f>
        <v>135</v>
      </c>
      <c r="O145">
        <f>'MHB2005'!Q44</f>
        <v>14</v>
      </c>
      <c r="P145" s="34" t="s">
        <v>160</v>
      </c>
      <c r="Q145">
        <f>'MHB2005'!R44</f>
        <v>10</v>
      </c>
      <c r="R145">
        <f>'MHB2005'!S44</f>
        <v>27454</v>
      </c>
      <c r="S145">
        <f>'MHB2005'!T44</f>
        <v>3072</v>
      </c>
      <c r="T145">
        <f>'MHB2005'!U44</f>
        <v>146.80000000000001</v>
      </c>
      <c r="U145" t="s">
        <v>196</v>
      </c>
      <c r="V145">
        <v>4991</v>
      </c>
      <c r="W145">
        <f t="shared" si="27"/>
        <v>37.467441394510118</v>
      </c>
      <c r="X145" s="5">
        <f t="shared" si="23"/>
        <v>1.6042780748663103E-2</v>
      </c>
      <c r="Y145" s="5">
        <f t="shared" si="24"/>
        <v>0.32085561497326204</v>
      </c>
      <c r="Z145" s="5">
        <f t="shared" si="25"/>
        <v>0.66310160427807485</v>
      </c>
    </row>
    <row r="146" spans="1:26" x14ac:dyDescent="0.3">
      <c r="A146">
        <v>2005</v>
      </c>
      <c r="B146">
        <f>'MHB2006'!K44</f>
        <v>8.74</v>
      </c>
      <c r="C146">
        <v>183</v>
      </c>
      <c r="D146" s="9">
        <v>20.9</v>
      </c>
      <c r="E146">
        <v>0</v>
      </c>
      <c r="F146">
        <f t="shared" si="26"/>
        <v>0</v>
      </c>
      <c r="G146" s="26">
        <f t="shared" si="11"/>
        <v>0</v>
      </c>
      <c r="H146" s="1">
        <v>0</v>
      </c>
      <c r="I146">
        <v>58</v>
      </c>
      <c r="J146" s="1">
        <v>6.6</v>
      </c>
      <c r="K146">
        <v>125</v>
      </c>
      <c r="L146" s="1">
        <v>14.3</v>
      </c>
      <c r="M146">
        <f>'MHB2006'!O44</f>
        <v>26</v>
      </c>
      <c r="N146">
        <f>'MHB2006'!P44</f>
        <v>142</v>
      </c>
      <c r="O146">
        <f>'MHB2006'!Q44</f>
        <v>3</v>
      </c>
      <c r="P146" s="34" t="s">
        <v>160</v>
      </c>
      <c r="Q146">
        <f>'MHB2006'!R44</f>
        <v>12</v>
      </c>
      <c r="R146">
        <f>'MHB2006'!S44</f>
        <v>26163</v>
      </c>
      <c r="S146">
        <f>'MHB2006'!T44</f>
        <v>2992</v>
      </c>
      <c r="T146">
        <f>'MHB2006'!U44</f>
        <v>143</v>
      </c>
      <c r="V146">
        <v>4917</v>
      </c>
      <c r="W146">
        <f t="shared" si="27"/>
        <v>37.217815741305671</v>
      </c>
      <c r="X146" s="5">
        <f t="shared" si="23"/>
        <v>0</v>
      </c>
      <c r="Y146" s="5">
        <f t="shared" si="24"/>
        <v>0.31693989071038253</v>
      </c>
      <c r="Z146" s="5">
        <f t="shared" si="25"/>
        <v>0.68306010928961747</v>
      </c>
    </row>
    <row r="147" spans="1:26" x14ac:dyDescent="0.3">
      <c r="A147">
        <v>2006</v>
      </c>
      <c r="B147">
        <f>'MHB2007'!K44</f>
        <v>9.35</v>
      </c>
      <c r="C147">
        <v>177</v>
      </c>
      <c r="D147" s="9">
        <f t="shared" ref="D147:D159" si="28">C147/B147</f>
        <v>18.930481283422459</v>
      </c>
      <c r="E147">
        <v>1</v>
      </c>
      <c r="F147">
        <f t="shared" si="26"/>
        <v>10</v>
      </c>
      <c r="G147" s="26">
        <f t="shared" si="11"/>
        <v>1.0695187165775402</v>
      </c>
      <c r="H147" s="1">
        <f t="shared" ref="H147:H159" si="29">E147/B147</f>
        <v>0.10695187165775401</v>
      </c>
      <c r="I147">
        <v>65</v>
      </c>
      <c r="J147" s="1">
        <f t="shared" ref="J147:J159" si="30">I147/B147</f>
        <v>6.9518716577540109</v>
      </c>
      <c r="K147">
        <v>111</v>
      </c>
      <c r="L147" s="1">
        <f t="shared" ref="L147:L159" si="31">K147/B147</f>
        <v>11.871657754010696</v>
      </c>
      <c r="M147">
        <f>'MHB2007'!O44</f>
        <v>30</v>
      </c>
      <c r="N147">
        <f>'MHB2007'!P44</f>
        <v>134</v>
      </c>
      <c r="O147">
        <f>'MHB2007'!Q44</f>
        <v>6</v>
      </c>
      <c r="P147" s="34" t="s">
        <v>160</v>
      </c>
      <c r="Q147">
        <f>'MHB2007'!R44</f>
        <v>7</v>
      </c>
      <c r="R147">
        <f>'MHB2007'!S44</f>
        <v>26000</v>
      </c>
      <c r="S147">
        <f>'MHB2007'!T44</f>
        <v>2780</v>
      </c>
      <c r="T147">
        <f>'MHB2007'!U44</f>
        <v>146.9</v>
      </c>
      <c r="V147">
        <v>5040</v>
      </c>
      <c r="W147">
        <f t="shared" ref="W147:W159" si="32">C147*1000/V147</f>
        <v>35.11904761904762</v>
      </c>
      <c r="X147" s="5">
        <f t="shared" si="23"/>
        <v>5.6497175141242938E-3</v>
      </c>
      <c r="Y147" s="5">
        <f t="shared" si="24"/>
        <v>0.3672316384180791</v>
      </c>
      <c r="Z147" s="5">
        <f t="shared" si="25"/>
        <v>0.6271186440677966</v>
      </c>
    </row>
    <row r="148" spans="1:26" x14ac:dyDescent="0.3">
      <c r="A148">
        <v>2007</v>
      </c>
      <c r="B148">
        <f>'MHB2008'!K44</f>
        <v>9.0500000000000007</v>
      </c>
      <c r="C148">
        <v>213</v>
      </c>
      <c r="D148" s="9">
        <f t="shared" si="28"/>
        <v>23.535911602209943</v>
      </c>
      <c r="E148">
        <v>0</v>
      </c>
      <c r="F148">
        <f t="shared" si="26"/>
        <v>0</v>
      </c>
      <c r="G148" s="26">
        <f t="shared" si="11"/>
        <v>0</v>
      </c>
      <c r="H148" s="1">
        <f t="shared" si="29"/>
        <v>0</v>
      </c>
      <c r="I148">
        <v>63</v>
      </c>
      <c r="J148" s="1">
        <f t="shared" si="30"/>
        <v>6.9613259668508283</v>
      </c>
      <c r="K148">
        <v>150</v>
      </c>
      <c r="L148" s="1">
        <f t="shared" si="31"/>
        <v>16.574585635359114</v>
      </c>
      <c r="M148">
        <f>'MHB2008'!O44</f>
        <v>26</v>
      </c>
      <c r="N148">
        <f>'MHB2008'!P44</f>
        <v>163</v>
      </c>
      <c r="O148">
        <f>'MHB2008'!Q44</f>
        <v>12</v>
      </c>
      <c r="P148" s="34" t="s">
        <v>160</v>
      </c>
      <c r="Q148">
        <f>'MHB2008'!R44</f>
        <v>12</v>
      </c>
      <c r="R148">
        <f>'MHB2008'!S44</f>
        <v>26573</v>
      </c>
      <c r="S148">
        <f>'MHB2008'!T44</f>
        <v>2934</v>
      </c>
      <c r="T148">
        <f>'MHB2008'!U44</f>
        <v>124.8</v>
      </c>
      <c r="V148">
        <v>5127</v>
      </c>
      <c r="W148">
        <f t="shared" si="32"/>
        <v>41.544763019309535</v>
      </c>
      <c r="X148" s="5">
        <f t="shared" si="23"/>
        <v>0</v>
      </c>
      <c r="Y148" s="5">
        <f t="shared" si="24"/>
        <v>0.29577464788732394</v>
      </c>
      <c r="Z148" s="5">
        <f t="shared" si="25"/>
        <v>0.70422535211267601</v>
      </c>
    </row>
    <row r="149" spans="1:26" x14ac:dyDescent="0.3">
      <c r="A149">
        <v>2008</v>
      </c>
      <c r="B149">
        <f>'MHB2009'!K44</f>
        <v>9.8699999999999992</v>
      </c>
      <c r="C149">
        <v>210</v>
      </c>
      <c r="D149" s="9">
        <f t="shared" si="28"/>
        <v>21.276595744680854</v>
      </c>
      <c r="E149">
        <v>0</v>
      </c>
      <c r="F149">
        <f t="shared" si="26"/>
        <v>0</v>
      </c>
      <c r="G149" s="26">
        <f t="shared" si="11"/>
        <v>0</v>
      </c>
      <c r="H149" s="1">
        <f t="shared" si="29"/>
        <v>0</v>
      </c>
      <c r="I149">
        <v>60</v>
      </c>
      <c r="J149" s="1">
        <f t="shared" si="30"/>
        <v>6.0790273556231007</v>
      </c>
      <c r="K149">
        <v>150</v>
      </c>
      <c r="L149" s="1">
        <f t="shared" si="31"/>
        <v>15.197568389057752</v>
      </c>
      <c r="M149">
        <f>'MHB2009'!O44</f>
        <v>23</v>
      </c>
      <c r="N149">
        <f>'MHB2009'!P44</f>
        <v>180</v>
      </c>
      <c r="O149">
        <f>'MHB2009'!Q44</f>
        <v>3</v>
      </c>
      <c r="P149" s="34" t="s">
        <v>160</v>
      </c>
      <c r="Q149">
        <f>'MHB2009'!R44</f>
        <v>4</v>
      </c>
      <c r="R149">
        <f>'MHB2009'!S44</f>
        <v>26126</v>
      </c>
      <c r="S149">
        <f>'MHB2009'!T44</f>
        <v>2647</v>
      </c>
      <c r="T149">
        <f>'MHB2009'!U44</f>
        <v>124.4</v>
      </c>
      <c r="V149">
        <v>5227</v>
      </c>
      <c r="W149">
        <f t="shared" si="32"/>
        <v>40.176009183087814</v>
      </c>
      <c r="X149" s="5">
        <f t="shared" si="23"/>
        <v>0</v>
      </c>
      <c r="Y149" s="5">
        <f t="shared" si="24"/>
        <v>0.2857142857142857</v>
      </c>
      <c r="Z149" s="5">
        <f t="shared" si="25"/>
        <v>0.7142857142857143</v>
      </c>
    </row>
    <row r="150" spans="1:26" x14ac:dyDescent="0.3">
      <c r="A150">
        <v>2009</v>
      </c>
      <c r="B150">
        <f>'MHB2010'!K44</f>
        <v>8.52</v>
      </c>
      <c r="C150">
        <v>188</v>
      </c>
      <c r="D150" s="9">
        <f t="shared" si="28"/>
        <v>22.065727699530516</v>
      </c>
      <c r="E150">
        <v>2</v>
      </c>
      <c r="F150">
        <f t="shared" si="26"/>
        <v>20</v>
      </c>
      <c r="G150" s="26">
        <f t="shared" si="11"/>
        <v>2.347417840375587</v>
      </c>
      <c r="H150" s="1">
        <f t="shared" si="29"/>
        <v>0.23474178403755869</v>
      </c>
      <c r="I150">
        <v>58</v>
      </c>
      <c r="J150" s="1">
        <f t="shared" si="30"/>
        <v>6.807511737089202</v>
      </c>
      <c r="K150">
        <v>128</v>
      </c>
      <c r="L150" s="1">
        <f t="shared" si="31"/>
        <v>15.023474178403756</v>
      </c>
      <c r="M150">
        <f>'MHB2010'!O44</f>
        <v>30</v>
      </c>
      <c r="N150">
        <f>'MHB2010'!P44</f>
        <v>140</v>
      </c>
      <c r="O150">
        <f>'MHB2010'!Q44</f>
        <v>2</v>
      </c>
      <c r="P150" s="34" t="s">
        <v>160</v>
      </c>
      <c r="Q150">
        <f>'MHB2010'!R44</f>
        <v>16</v>
      </c>
      <c r="R150">
        <f>'MHB2010'!S44</f>
        <v>26438</v>
      </c>
      <c r="S150">
        <f>'MHB2010'!T44</f>
        <v>3103</v>
      </c>
      <c r="T150">
        <f>'MHB2010'!U44</f>
        <v>140.6</v>
      </c>
      <c r="V150">
        <v>5206</v>
      </c>
      <c r="W150">
        <f t="shared" si="32"/>
        <v>36.112178255858623</v>
      </c>
      <c r="X150" s="5">
        <f t="shared" si="23"/>
        <v>1.0638297872340425E-2</v>
      </c>
      <c r="Y150" s="5">
        <f t="shared" si="24"/>
        <v>0.30851063829787234</v>
      </c>
      <c r="Z150" s="5">
        <f t="shared" si="25"/>
        <v>0.68085106382978722</v>
      </c>
    </row>
    <row r="151" spans="1:26" x14ac:dyDescent="0.3">
      <c r="A151">
        <v>2010</v>
      </c>
      <c r="B151">
        <f>'MHB2011'!K44</f>
        <v>7.94</v>
      </c>
      <c r="C151">
        <v>149</v>
      </c>
      <c r="D151" s="9">
        <f t="shared" si="28"/>
        <v>18.765743073047858</v>
      </c>
      <c r="E151" s="3">
        <v>1</v>
      </c>
      <c r="F151">
        <f t="shared" si="26"/>
        <v>10</v>
      </c>
      <c r="G151" s="26">
        <f t="shared" si="11"/>
        <v>1.2594458438287153</v>
      </c>
      <c r="H151" s="1">
        <f t="shared" si="29"/>
        <v>0.12594458438287154</v>
      </c>
      <c r="I151">
        <v>42</v>
      </c>
      <c r="J151" s="1">
        <f t="shared" si="30"/>
        <v>5.2896725440806041</v>
      </c>
      <c r="K151">
        <v>106</v>
      </c>
      <c r="L151" s="1">
        <f t="shared" si="31"/>
        <v>13.350125944584383</v>
      </c>
      <c r="M151">
        <f>'MHB2011'!O44</f>
        <v>31</v>
      </c>
      <c r="N151">
        <f>'MHB2011'!P44</f>
        <v>104</v>
      </c>
      <c r="O151">
        <f>'MHB2011'!Q44</f>
        <v>6</v>
      </c>
      <c r="P151" s="34" t="s">
        <v>160</v>
      </c>
      <c r="Q151">
        <f>'MHB2011'!R44</f>
        <v>8</v>
      </c>
      <c r="R151">
        <f>'MHB2011'!S44</f>
        <v>19574</v>
      </c>
      <c r="S151">
        <f>'MHB2011'!T44</f>
        <v>2464</v>
      </c>
      <c r="T151">
        <f>'MHB2011'!U44</f>
        <v>131.4</v>
      </c>
      <c r="V151">
        <v>4921</v>
      </c>
      <c r="W151">
        <f t="shared" si="32"/>
        <v>30.27839869945133</v>
      </c>
      <c r="X151" s="5">
        <f t="shared" si="23"/>
        <v>6.7114093959731542E-3</v>
      </c>
      <c r="Y151" s="5">
        <f t="shared" si="24"/>
        <v>0.28187919463087246</v>
      </c>
      <c r="Z151" s="5">
        <f t="shared" si="25"/>
        <v>0.71140939597315433</v>
      </c>
    </row>
    <row r="152" spans="1:26" x14ac:dyDescent="0.3">
      <c r="A152">
        <v>2011</v>
      </c>
      <c r="B152">
        <f>'MHB2012'!K44</f>
        <v>7.3</v>
      </c>
      <c r="C152">
        <v>120</v>
      </c>
      <c r="D152" s="9">
        <f t="shared" si="28"/>
        <v>16.438356164383563</v>
      </c>
      <c r="E152" s="3">
        <v>1</v>
      </c>
      <c r="F152">
        <f t="shared" si="26"/>
        <v>10</v>
      </c>
      <c r="G152" s="26">
        <f t="shared" si="11"/>
        <v>1.3698630136986301</v>
      </c>
      <c r="H152" s="1">
        <f t="shared" si="29"/>
        <v>0.13698630136986301</v>
      </c>
      <c r="I152">
        <v>32</v>
      </c>
      <c r="J152" s="1">
        <f t="shared" si="30"/>
        <v>4.3835616438356162</v>
      </c>
      <c r="K152">
        <v>87</v>
      </c>
      <c r="L152" s="1">
        <f t="shared" si="31"/>
        <v>11.917808219178083</v>
      </c>
      <c r="M152">
        <f>'MHB2012'!O44</f>
        <v>17</v>
      </c>
      <c r="N152">
        <f>'MHB2012'!P44</f>
        <v>80</v>
      </c>
      <c r="O152">
        <f>'MHB2012'!Q44</f>
        <v>9</v>
      </c>
      <c r="P152" s="34" t="s">
        <v>160</v>
      </c>
      <c r="Q152">
        <f>'MHB2012'!R44</f>
        <v>14</v>
      </c>
      <c r="R152">
        <f>'MHB2012'!S44</f>
        <v>16625</v>
      </c>
      <c r="S152">
        <f>'MHB2012'!T44</f>
        <v>2267</v>
      </c>
      <c r="T152">
        <f>'MHB2012'!U44</f>
        <v>138.5</v>
      </c>
      <c r="V152">
        <v>4881</v>
      </c>
      <c r="W152">
        <f t="shared" si="32"/>
        <v>24.585125998770742</v>
      </c>
      <c r="X152" s="5">
        <f t="shared" si="23"/>
        <v>8.3333333333333332E-3</v>
      </c>
      <c r="Y152" s="5">
        <f t="shared" si="24"/>
        <v>0.26666666666666666</v>
      </c>
      <c r="Z152" s="5">
        <f t="shared" si="25"/>
        <v>0.72499999999999998</v>
      </c>
    </row>
    <row r="153" spans="1:26" x14ac:dyDescent="0.3">
      <c r="A153">
        <v>2012</v>
      </c>
      <c r="B153">
        <f>'MHB2013'!K44</f>
        <v>7.5</v>
      </c>
      <c r="C153">
        <v>141</v>
      </c>
      <c r="D153" s="9">
        <f t="shared" si="28"/>
        <v>18.8</v>
      </c>
      <c r="E153" s="3">
        <v>1</v>
      </c>
      <c r="F153">
        <f t="shared" si="26"/>
        <v>10</v>
      </c>
      <c r="G153" s="26">
        <f t="shared" ref="G153:G160" si="33">H153*10</f>
        <v>1.3333333333333333</v>
      </c>
      <c r="H153" s="1">
        <f t="shared" si="29"/>
        <v>0.13333333333333333</v>
      </c>
      <c r="I153">
        <v>35</v>
      </c>
      <c r="J153" s="1">
        <f t="shared" si="30"/>
        <v>4.666666666666667</v>
      </c>
      <c r="K153">
        <v>105</v>
      </c>
      <c r="L153" s="1">
        <f t="shared" si="31"/>
        <v>14</v>
      </c>
      <c r="M153">
        <f>'MHB2013'!O44</f>
        <v>28</v>
      </c>
      <c r="N153">
        <f>'MHB2013'!P44</f>
        <v>97</v>
      </c>
      <c r="O153">
        <f>'MHB2013'!Q44</f>
        <v>7</v>
      </c>
      <c r="P153" s="34" t="s">
        <v>160</v>
      </c>
      <c r="Q153">
        <f>'MHB2013'!R44</f>
        <v>9</v>
      </c>
      <c r="R153">
        <f>'MHB2013'!S44</f>
        <v>20577</v>
      </c>
      <c r="S153">
        <f>'MHB2013'!T44</f>
        <v>2743</v>
      </c>
      <c r="T153">
        <f>'MHB2013'!U44</f>
        <v>145.9</v>
      </c>
      <c r="V153">
        <v>4759</v>
      </c>
      <c r="W153">
        <f t="shared" si="32"/>
        <v>29.628073124606011</v>
      </c>
      <c r="X153" s="5">
        <f t="shared" si="23"/>
        <v>7.0921985815602835E-3</v>
      </c>
      <c r="Y153" s="5">
        <f t="shared" si="24"/>
        <v>0.24822695035460993</v>
      </c>
      <c r="Z153" s="5">
        <f t="shared" si="25"/>
        <v>0.74468085106382975</v>
      </c>
    </row>
    <row r="154" spans="1:26" x14ac:dyDescent="0.3">
      <c r="A154">
        <v>2013</v>
      </c>
      <c r="B154">
        <f>'MHB2014'!K44</f>
        <v>7.7</v>
      </c>
      <c r="C154">
        <v>129</v>
      </c>
      <c r="D154" s="9">
        <f t="shared" si="28"/>
        <v>16.753246753246753</v>
      </c>
      <c r="E154" s="3">
        <v>1</v>
      </c>
      <c r="F154">
        <f t="shared" si="26"/>
        <v>10</v>
      </c>
      <c r="G154" s="26">
        <f t="shared" si="33"/>
        <v>1.2987012987012987</v>
      </c>
      <c r="H154" s="1">
        <f t="shared" si="29"/>
        <v>0.12987012987012986</v>
      </c>
      <c r="I154">
        <v>35</v>
      </c>
      <c r="J154" s="1">
        <f t="shared" si="30"/>
        <v>4.545454545454545</v>
      </c>
      <c r="K154">
        <v>93</v>
      </c>
      <c r="L154" s="1">
        <f t="shared" si="31"/>
        <v>12.077922077922077</v>
      </c>
      <c r="M154">
        <f>'MHB2014'!O44</f>
        <v>20</v>
      </c>
      <c r="N154">
        <f>'MHB2014'!P44</f>
        <v>93</v>
      </c>
      <c r="O154">
        <f>'MHB2014'!Q44</f>
        <v>5</v>
      </c>
      <c r="P154" s="34" t="s">
        <v>160</v>
      </c>
      <c r="Q154">
        <f>'MHB2014'!R44</f>
        <v>11</v>
      </c>
      <c r="R154">
        <f>'MHB2014'!S44</f>
        <v>17326</v>
      </c>
      <c r="S154">
        <f>'MHB2014'!T44</f>
        <v>2252</v>
      </c>
      <c r="T154">
        <f>'MHB2014'!U44</f>
        <v>134.30000000000001</v>
      </c>
      <c r="V154">
        <v>4714</v>
      </c>
      <c r="W154">
        <f t="shared" si="32"/>
        <v>27.365294866355537</v>
      </c>
      <c r="X154" s="5">
        <f t="shared" si="23"/>
        <v>7.7519379844961239E-3</v>
      </c>
      <c r="Y154" s="5">
        <f t="shared" si="24"/>
        <v>0.27131782945736432</v>
      </c>
      <c r="Z154" s="5">
        <f t="shared" si="25"/>
        <v>0.72093023255813948</v>
      </c>
    </row>
    <row r="155" spans="1:26" x14ac:dyDescent="0.3">
      <c r="A155">
        <v>2014</v>
      </c>
      <c r="B155">
        <f>'MHB2015'!K44</f>
        <v>7.3</v>
      </c>
      <c r="C155">
        <v>103</v>
      </c>
      <c r="D155" s="9">
        <f t="shared" si="28"/>
        <v>14.109589041095891</v>
      </c>
      <c r="E155" s="3">
        <v>0</v>
      </c>
      <c r="F155">
        <f t="shared" si="26"/>
        <v>0</v>
      </c>
      <c r="G155" s="26">
        <f t="shared" si="33"/>
        <v>0</v>
      </c>
      <c r="H155" s="1">
        <f t="shared" si="29"/>
        <v>0</v>
      </c>
      <c r="I155">
        <v>27</v>
      </c>
      <c r="J155" s="1">
        <f t="shared" si="30"/>
        <v>3.6986301369863015</v>
      </c>
      <c r="K155">
        <v>76</v>
      </c>
      <c r="L155" s="1">
        <f t="shared" si="31"/>
        <v>10.41095890410959</v>
      </c>
      <c r="M155">
        <f>'MHB2015'!O44</f>
        <v>11</v>
      </c>
      <c r="N155">
        <f>'MHB2015'!P44</f>
        <v>73</v>
      </c>
      <c r="O155">
        <f>'MHB2015'!Q44</f>
        <v>7</v>
      </c>
      <c r="P155" s="34" t="s">
        <v>160</v>
      </c>
      <c r="Q155">
        <f>'MHB2015'!R44</f>
        <v>12</v>
      </c>
      <c r="R155">
        <f>'MHB2015'!S44</f>
        <v>15204</v>
      </c>
      <c r="S155">
        <f>'MHB2015'!T44</f>
        <v>2076</v>
      </c>
      <c r="T155">
        <f>'MHB2015'!U44</f>
        <v>147.6</v>
      </c>
      <c r="V155">
        <v>4608</v>
      </c>
      <c r="W155">
        <f t="shared" si="32"/>
        <v>22.352430555555557</v>
      </c>
      <c r="X155" s="5">
        <f t="shared" si="23"/>
        <v>0</v>
      </c>
      <c r="Y155" s="5">
        <f t="shared" si="24"/>
        <v>0.26213592233009708</v>
      </c>
      <c r="Z155" s="5">
        <f t="shared" si="25"/>
        <v>0.73786407766990292</v>
      </c>
    </row>
    <row r="156" spans="1:26" x14ac:dyDescent="0.3">
      <c r="A156">
        <v>2015</v>
      </c>
      <c r="B156">
        <f>'MHB2016'!K44</f>
        <v>8.1</v>
      </c>
      <c r="C156">
        <v>138</v>
      </c>
      <c r="D156" s="9">
        <f t="shared" si="28"/>
        <v>17.037037037037038</v>
      </c>
      <c r="E156" s="3">
        <v>3</v>
      </c>
      <c r="F156">
        <f t="shared" si="26"/>
        <v>30</v>
      </c>
      <c r="G156" s="26">
        <f t="shared" si="33"/>
        <v>3.7037037037037042</v>
      </c>
      <c r="H156" s="1">
        <f t="shared" si="29"/>
        <v>0.37037037037037041</v>
      </c>
      <c r="I156">
        <v>40</v>
      </c>
      <c r="J156" s="1">
        <f t="shared" si="30"/>
        <v>4.9382716049382722</v>
      </c>
      <c r="K156">
        <v>95</v>
      </c>
      <c r="L156" s="1">
        <f t="shared" si="31"/>
        <v>11.728395061728396</v>
      </c>
      <c r="M156">
        <f>'MHB2016'!O44</f>
        <v>31</v>
      </c>
      <c r="N156">
        <f>'MHB2016'!P44</f>
        <v>94</v>
      </c>
      <c r="O156">
        <f>'MHB2016'!Q44</f>
        <v>3</v>
      </c>
      <c r="P156" s="34" t="s">
        <v>160</v>
      </c>
      <c r="Q156">
        <f>'MHB2016'!R44</f>
        <v>10</v>
      </c>
      <c r="R156">
        <f>'MHB2016'!S44</f>
        <v>21966</v>
      </c>
      <c r="S156">
        <f>'MHB2016'!T44</f>
        <v>2720</v>
      </c>
      <c r="T156">
        <f>'MHB2016'!U44</f>
        <v>159.19999999999999</v>
      </c>
      <c r="V156">
        <v>4662</v>
      </c>
      <c r="W156">
        <f t="shared" si="32"/>
        <v>29.601029601029602</v>
      </c>
      <c r="X156" s="5">
        <f t="shared" si="23"/>
        <v>2.1739130434782608E-2</v>
      </c>
      <c r="Y156" s="5">
        <f t="shared" si="24"/>
        <v>0.28985507246376813</v>
      </c>
      <c r="Z156" s="5">
        <f t="shared" si="25"/>
        <v>0.68840579710144922</v>
      </c>
    </row>
    <row r="157" spans="1:26" x14ac:dyDescent="0.3">
      <c r="A157">
        <v>2016</v>
      </c>
      <c r="B157">
        <f>'MHB2017'!K44</f>
        <v>8.5</v>
      </c>
      <c r="C157">
        <v>141</v>
      </c>
      <c r="D157" s="9">
        <f t="shared" si="28"/>
        <v>16.588235294117649</v>
      </c>
      <c r="E157" s="3">
        <v>2</v>
      </c>
      <c r="F157">
        <f t="shared" si="26"/>
        <v>20</v>
      </c>
      <c r="G157" s="26">
        <f t="shared" si="33"/>
        <v>2.3529411764705883</v>
      </c>
      <c r="H157" s="1">
        <f t="shared" si="29"/>
        <v>0.23529411764705882</v>
      </c>
      <c r="I157">
        <v>34</v>
      </c>
      <c r="J157" s="1">
        <f t="shared" si="30"/>
        <v>4</v>
      </c>
      <c r="K157">
        <v>105</v>
      </c>
      <c r="L157" s="1">
        <f t="shared" si="31"/>
        <v>12.352941176470589</v>
      </c>
      <c r="M157">
        <f>'MHB2017'!O44</f>
        <v>23</v>
      </c>
      <c r="N157">
        <f>'MHB2017'!P44</f>
        <v>105</v>
      </c>
      <c r="O157">
        <f>'MHB2017'!Q44</f>
        <v>1</v>
      </c>
      <c r="P157" s="34" t="s">
        <v>160</v>
      </c>
      <c r="Q157">
        <f>'MHB2017'!R44</f>
        <v>12</v>
      </c>
      <c r="R157">
        <f>'MHB2017'!S44</f>
        <v>21135</v>
      </c>
      <c r="S157">
        <f>'MHB2017'!T44</f>
        <v>2481</v>
      </c>
      <c r="T157">
        <f>'MHB2017'!U44</f>
        <v>149.9</v>
      </c>
      <c r="V157">
        <v>5079</v>
      </c>
      <c r="W157">
        <f t="shared" si="32"/>
        <v>27.761370348493799</v>
      </c>
      <c r="X157" s="5">
        <f t="shared" si="23"/>
        <v>1.4184397163120567E-2</v>
      </c>
      <c r="Y157" s="5">
        <f t="shared" si="24"/>
        <v>0.24113475177304963</v>
      </c>
      <c r="Z157" s="5">
        <f t="shared" si="25"/>
        <v>0.74468085106382975</v>
      </c>
    </row>
    <row r="158" spans="1:26" x14ac:dyDescent="0.3">
      <c r="A158">
        <v>2017</v>
      </c>
      <c r="B158">
        <f>'MHB2018'!K44</f>
        <v>8.6</v>
      </c>
      <c r="C158">
        <v>140</v>
      </c>
      <c r="D158" s="9">
        <f t="shared" si="28"/>
        <v>16.279069767441861</v>
      </c>
      <c r="E158" s="3">
        <v>0</v>
      </c>
      <c r="F158">
        <f t="shared" si="26"/>
        <v>0</v>
      </c>
      <c r="G158" s="26">
        <f t="shared" si="33"/>
        <v>0</v>
      </c>
      <c r="H158" s="1">
        <f t="shared" si="29"/>
        <v>0</v>
      </c>
      <c r="I158">
        <v>40</v>
      </c>
      <c r="J158" s="1">
        <f t="shared" si="30"/>
        <v>4.6511627906976747</v>
      </c>
      <c r="K158">
        <v>100</v>
      </c>
      <c r="L158" s="1">
        <f t="shared" si="31"/>
        <v>11.627906976744187</v>
      </c>
      <c r="M158">
        <f>'MHB2018'!O44</f>
        <v>21</v>
      </c>
      <c r="N158">
        <f>'MHB2018'!P44</f>
        <v>104</v>
      </c>
      <c r="O158">
        <f>'MHB2018'!Q44</f>
        <v>3</v>
      </c>
      <c r="P158" s="34" t="s">
        <v>160</v>
      </c>
      <c r="Q158">
        <f>'MHB2018'!R44</f>
        <v>12</v>
      </c>
      <c r="R158">
        <f>'MHB2018'!S44</f>
        <v>19167</v>
      </c>
      <c r="S158">
        <f>'MHB2018'!T44</f>
        <v>2232</v>
      </c>
      <c r="T158">
        <f>'MHB2018'!U44</f>
        <v>136.9</v>
      </c>
      <c r="V158">
        <v>4400</v>
      </c>
      <c r="W158">
        <f t="shared" si="32"/>
        <v>31.818181818181817</v>
      </c>
      <c r="X158" s="5">
        <f t="shared" si="23"/>
        <v>0</v>
      </c>
      <c r="Y158" s="5">
        <f t="shared" si="24"/>
        <v>0.2857142857142857</v>
      </c>
      <c r="Z158" s="5">
        <f t="shared" si="25"/>
        <v>0.7142857142857143</v>
      </c>
    </row>
    <row r="159" spans="1:26" x14ac:dyDescent="0.3">
      <c r="A159">
        <v>2018</v>
      </c>
      <c r="B159">
        <f>'MHB2019'!K44</f>
        <v>8.5</v>
      </c>
      <c r="C159">
        <v>141</v>
      </c>
      <c r="D159" s="9">
        <f t="shared" si="28"/>
        <v>16.588235294117649</v>
      </c>
      <c r="E159" s="3">
        <v>2</v>
      </c>
      <c r="F159">
        <f t="shared" si="26"/>
        <v>20</v>
      </c>
      <c r="G159" s="26">
        <f t="shared" si="33"/>
        <v>2.3529411764705883</v>
      </c>
      <c r="H159" s="1">
        <f t="shared" si="29"/>
        <v>0.23529411764705882</v>
      </c>
      <c r="I159">
        <v>37</v>
      </c>
      <c r="J159" s="1">
        <f t="shared" si="30"/>
        <v>4.3529411764705879</v>
      </c>
      <c r="K159">
        <v>102</v>
      </c>
      <c r="L159" s="1">
        <f t="shared" si="31"/>
        <v>12</v>
      </c>
      <c r="M159">
        <f>'MHB2019'!O44</f>
        <v>23</v>
      </c>
      <c r="N159">
        <f>'MHB2019'!P44</f>
        <v>105</v>
      </c>
      <c r="O159">
        <f>'MHB2019'!Q44</f>
        <v>3</v>
      </c>
      <c r="P159" s="34" t="s">
        <v>160</v>
      </c>
      <c r="Q159">
        <f>'MHB2019'!R44</f>
        <v>10</v>
      </c>
      <c r="R159">
        <f>'MHB2019'!S44</f>
        <v>17741</v>
      </c>
      <c r="S159">
        <f>'MHB2019'!T44</f>
        <v>2096</v>
      </c>
      <c r="T159">
        <f>'MHB2019'!U44</f>
        <v>125.8</v>
      </c>
      <c r="V159">
        <v>4416</v>
      </c>
      <c r="W159">
        <f t="shared" si="32"/>
        <v>31.929347826086957</v>
      </c>
      <c r="X159" s="5">
        <f t="shared" si="23"/>
        <v>1.4184397163120567E-2</v>
      </c>
      <c r="Y159" s="5">
        <f t="shared" si="24"/>
        <v>0.26241134751773049</v>
      </c>
      <c r="Z159" s="5">
        <f t="shared" si="25"/>
        <v>0.72340425531914898</v>
      </c>
    </row>
    <row r="160" spans="1:26" x14ac:dyDescent="0.3">
      <c r="A160">
        <v>2019</v>
      </c>
      <c r="B160">
        <f>'MHB2020'!K45</f>
        <v>8.8000000000000007</v>
      </c>
      <c r="C160">
        <v>153</v>
      </c>
      <c r="D160" s="8">
        <v>17.399999999999999</v>
      </c>
      <c r="E160" s="3">
        <v>0</v>
      </c>
      <c r="F160">
        <f t="shared" si="26"/>
        <v>0</v>
      </c>
      <c r="G160" s="26">
        <f t="shared" si="33"/>
        <v>0</v>
      </c>
      <c r="H160">
        <v>0</v>
      </c>
      <c r="I160">
        <v>47</v>
      </c>
      <c r="J160">
        <v>5.4</v>
      </c>
      <c r="K160">
        <v>106</v>
      </c>
      <c r="L160">
        <v>12.1</v>
      </c>
      <c r="M160">
        <f>'MHB2020'!O45</f>
        <v>21</v>
      </c>
      <c r="N160">
        <f>'MHB2020'!P45</f>
        <v>122</v>
      </c>
      <c r="O160">
        <f>'MHB2020'!Q45</f>
        <v>4</v>
      </c>
      <c r="P160" s="34" t="s">
        <v>160</v>
      </c>
      <c r="Q160">
        <f>'MHB2020'!R45</f>
        <v>6</v>
      </c>
      <c r="R160">
        <f>'MHB2020'!S45</f>
        <v>25415</v>
      </c>
      <c r="S160">
        <f>'MHB2020'!T45</f>
        <v>2897</v>
      </c>
      <c r="T160">
        <f>'MHB2020'!U45</f>
        <v>166.1</v>
      </c>
      <c r="V160">
        <f>1049+1202+1978</f>
        <v>4229</v>
      </c>
      <c r="W160">
        <f>C160*1000/V160</f>
        <v>36.178765665641997</v>
      </c>
      <c r="X160" s="5">
        <f>E160/C160</f>
        <v>0</v>
      </c>
      <c r="Y160" s="5">
        <f>I160/C160</f>
        <v>0.30718954248366015</v>
      </c>
      <c r="Z160" s="5">
        <f>K160/C160</f>
        <v>0.69281045751633985</v>
      </c>
    </row>
    <row r="161" spans="1:23" x14ac:dyDescent="0.3">
      <c r="A161" t="s">
        <v>22</v>
      </c>
      <c r="B161" t="s">
        <v>131</v>
      </c>
      <c r="C161" t="s">
        <v>23</v>
      </c>
      <c r="D161" t="s">
        <v>169</v>
      </c>
      <c r="E161" t="s">
        <v>25</v>
      </c>
      <c r="G161" s="25" t="s">
        <v>199</v>
      </c>
      <c r="H161" t="s">
        <v>170</v>
      </c>
      <c r="I161" t="s">
        <v>27</v>
      </c>
      <c r="J161" t="s">
        <v>171</v>
      </c>
      <c r="K161" t="s">
        <v>29</v>
      </c>
      <c r="L161" t="s">
        <v>172</v>
      </c>
      <c r="M161" t="s">
        <v>215</v>
      </c>
      <c r="N161" t="s">
        <v>73</v>
      </c>
      <c r="O161" t="s">
        <v>128</v>
      </c>
      <c r="P161" t="s">
        <v>152</v>
      </c>
      <c r="Q161" t="s">
        <v>75</v>
      </c>
      <c r="R161" t="s">
        <v>78</v>
      </c>
      <c r="S161" t="s">
        <v>130</v>
      </c>
      <c r="T161" t="s">
        <v>129</v>
      </c>
      <c r="V161" t="s">
        <v>223</v>
      </c>
      <c r="W161" t="s">
        <v>224</v>
      </c>
    </row>
    <row r="165" spans="1:23" x14ac:dyDescent="0.3">
      <c r="A165" t="s">
        <v>207</v>
      </c>
      <c r="B165" t="s">
        <v>16</v>
      </c>
      <c r="E165" t="s">
        <v>17</v>
      </c>
      <c r="H165" t="s">
        <v>18</v>
      </c>
      <c r="K165" t="s">
        <v>20</v>
      </c>
      <c r="N165" t="s">
        <v>31</v>
      </c>
      <c r="Q165" t="s">
        <v>32</v>
      </c>
      <c r="R165" t="s">
        <v>168</v>
      </c>
    </row>
    <row r="166" spans="1:23" x14ac:dyDescent="0.3">
      <c r="A166" t="s">
        <v>51</v>
      </c>
      <c r="B166">
        <f>SUM('MHB2020'!B86,'MHB2019'!B86,'MHB2018'!B86,'MHB2017'!B86,'MHB2016'!B86,'MHB2015'!B86,'MHB2014'!B86,'MHB2013'!B86,'MHB2012'!B86,'MHB2011'!B86,'MHB2010'!B86,'MHB2009'!B86,'MHB2008'!B86,'MHB2007'!B86,'MHB2006'!B86,'MHB2005'!B86)</f>
        <v>88</v>
      </c>
      <c r="C166" s="5">
        <f>B166/$B$175</f>
        <v>9.8544232922732358E-2</v>
      </c>
      <c r="D166" s="24">
        <f>$R166-C166</f>
        <v>-3.8367120313674563E-3</v>
      </c>
      <c r="E166">
        <f>SUM('MHB2020'!C86,'MHB2019'!C86,'MHB2018'!C86,'MHB2017'!C86,'MHB2016'!C86,'MHB2015'!C86,'MHB2014'!C86,'MHB2013'!C86,'MHB2012'!C86,'MHB2011'!C86,'MHB2010'!C86,'MHB2009'!C86,'MHB2008'!C86,'MHB2007'!C86,'MHB2006'!C86,'MHB2005'!C86)</f>
        <v>13</v>
      </c>
      <c r="F166" s="5">
        <f t="shared" ref="F166:F175" si="34">E166/E$175</f>
        <v>5.4166666666666669E-2</v>
      </c>
      <c r="G166" s="24">
        <f>F166-$R166</f>
        <v>-4.0540854224698233E-2</v>
      </c>
      <c r="H166">
        <f>SUM('MHB2020'!D86,'MHB2019'!D86,'MHB2018'!D86,'MHB2017'!D86,'MHB2016'!D86,'MHB2015'!D86,'MHB2014'!D86,'MHB2013'!D86,'MHB2012'!D86,'MHB2011'!D86,'MHB2010'!D86,'MHB2009'!D86,'MHB2008'!D86,'MHB2007'!D86,'MHB2006'!D86,'MHB2005'!D86)</f>
        <v>8</v>
      </c>
      <c r="I166" s="5">
        <f t="shared" ref="I166:I175" si="35">H166/H$175</f>
        <v>7.407407407407407E-2</v>
      </c>
      <c r="J166" s="24">
        <f>I166-$R166</f>
        <v>-2.0633446817290832E-2</v>
      </c>
      <c r="K166">
        <f>SUM('MHB2020'!E86,'MHB2019'!E86,'MHB2018'!E86,'MHB2017'!E86,'MHB2016'!E86,'MHB2015'!E86,'MHB2014'!E86,'MHB2013'!E86,'MHB2012'!E86,'MHB2011'!E86,'MHB2010'!E86,'MHB2009'!E86,'MHB2008'!E86,'MHB2007'!E86,'MHB2006'!E86,'MHB2005'!E86)</f>
        <v>129</v>
      </c>
      <c r="L166" s="5">
        <f t="shared" ref="L166:L175" si="36">K166/K$175</f>
        <v>0.10246227164416204</v>
      </c>
      <c r="M166" s="24">
        <f>L166-$R166</f>
        <v>7.7547507527971349E-3</v>
      </c>
      <c r="N166">
        <f>SUM('MHB2020'!F86,'MHB2019'!F86,'MHB2018'!F86,'MHB2017'!F86,'MHB2016'!F86,'MHB2015'!F86,'MHB2014'!F86,'MHB2013'!F86,'MHB2012'!F86,'MHB2011'!F86,'MHB2010'!F86,'MHB2009'!F86,'MHB2008'!F86,'MHB2007'!F86,'MHB2006'!F86,'MHB2005'!F86)</f>
        <v>0</v>
      </c>
      <c r="O166" s="5">
        <f t="shared" ref="O166:O175" si="37">N166/N$175</f>
        <v>0</v>
      </c>
      <c r="P166" s="24">
        <f>O166-$R166</f>
        <v>-9.4707520891364902E-2</v>
      </c>
      <c r="Q166">
        <f>SUM('MHB2020'!G86,'MHB2019'!G86,'MHB2018'!G86,'MHB2017'!G86,'MHB2016'!G86,'MHB2015'!G86,'MHB2014'!G86,'MHB2013'!G86,'MHB2012'!G86,'MHB2011'!G86,'MHB2010'!G86,'MHB2009'!G86,'MHB2008'!G86,'MHB2007'!G86,'MHB2006'!G86,'MHB2005'!G86)</f>
        <v>238</v>
      </c>
      <c r="R166" s="5">
        <f t="shared" ref="R166:R175" si="38">Q166/$Q$175</f>
        <v>9.4707520891364902E-2</v>
      </c>
    </row>
    <row r="167" spans="1:23" x14ac:dyDescent="0.3">
      <c r="A167" t="s">
        <v>65</v>
      </c>
      <c r="B167">
        <f>SUM('MHB2020'!B87,'MHB2019'!B87,'MHB2018'!B87,'MHB2017'!B87,'MHB2016'!B87,'MHB2015'!B87,'MHB2014'!B87,'MHB2013'!B87,'MHB2012'!B87,'MHB2011'!B87,'MHB2010'!B87,'MHB2009'!B87,'MHB2008'!B87,'MHB2007'!B87,'MHB2006'!B87,'MHB2005'!B87)</f>
        <v>33</v>
      </c>
      <c r="C167" s="5">
        <f t="shared" ref="C167:C175" si="39">B167/$B$175</f>
        <v>3.6954087346024636E-2</v>
      </c>
      <c r="D167" s="24">
        <f t="shared" ref="D167:D175" si="40">C167-$R167</f>
        <v>4.7216957821567471E-3</v>
      </c>
      <c r="E167">
        <f>SUM('MHB2020'!C87,'MHB2019'!C87,'MHB2018'!C87,'MHB2017'!C87,'MHB2016'!C87,'MHB2015'!C87,'MHB2014'!C87,'MHB2013'!C87,'MHB2012'!C87,'MHB2011'!C87,'MHB2010'!C87,'MHB2009'!C87,'MHB2008'!C87,'MHB2007'!C87,'MHB2006'!C87,'MHB2005'!C87)</f>
        <v>4</v>
      </c>
      <c r="F167" s="5">
        <f t="shared" si="34"/>
        <v>1.6666666666666666E-2</v>
      </c>
      <c r="G167" s="24">
        <f t="shared" ref="G167:G175" si="41">F167-$R167</f>
        <v>-1.5565724897201223E-2</v>
      </c>
      <c r="H167">
        <f>SUM('MHB2020'!D87,'MHB2019'!D87,'MHB2018'!D87,'MHB2017'!D87,'MHB2016'!D87,'MHB2015'!D87,'MHB2014'!D87,'MHB2013'!D87,'MHB2012'!D87,'MHB2011'!D87,'MHB2010'!D87,'MHB2009'!D87,'MHB2008'!D87,'MHB2007'!D87,'MHB2006'!D87,'MHB2005'!D87)</f>
        <v>1</v>
      </c>
      <c r="I167" s="5">
        <f t="shared" si="35"/>
        <v>9.2592592592592587E-3</v>
      </c>
      <c r="J167" s="24">
        <f t="shared" ref="J167:J175" si="42">I167-$R167</f>
        <v>-2.297313230460863E-2</v>
      </c>
      <c r="K167">
        <f>SUM('MHB2020'!E87,'MHB2019'!E87,'MHB2018'!E87,'MHB2017'!E87,'MHB2016'!E87,'MHB2015'!E87,'MHB2014'!E87,'MHB2013'!E87,'MHB2012'!E87,'MHB2011'!E87,'MHB2010'!E87,'MHB2009'!E87,'MHB2008'!E87,'MHB2007'!E87,'MHB2006'!E87,'MHB2005'!E87)</f>
        <v>43</v>
      </c>
      <c r="L167" s="5">
        <f t="shared" si="36"/>
        <v>3.415409054805401E-2</v>
      </c>
      <c r="M167" s="24">
        <f t="shared" ref="M167:M175" si="43">L167-$R167</f>
        <v>1.921698984186121E-3</v>
      </c>
      <c r="N167">
        <f>SUM('MHB2020'!F87,'MHB2019'!F87,'MHB2018'!F87,'MHB2017'!F87,'MHB2016'!F87,'MHB2015'!F87,'MHB2014'!F87,'MHB2013'!F87,'MHB2012'!F87,'MHB2011'!F87,'MHB2010'!F87,'MHB2009'!F87,'MHB2008'!F87,'MHB2007'!F87,'MHB2006'!F87,'MHB2005'!F87)</f>
        <v>0</v>
      </c>
      <c r="O167" s="5">
        <f t="shared" si="37"/>
        <v>0</v>
      </c>
      <c r="P167" s="24">
        <f t="shared" ref="P167:P175" si="44">O167-$R167</f>
        <v>-3.2232391563867889E-2</v>
      </c>
      <c r="Q167">
        <f>SUM('MHB2020'!G87,'MHB2019'!G87,'MHB2018'!G87,'MHB2017'!G87,'MHB2016'!G87,'MHB2015'!G87,'MHB2014'!G87,'MHB2013'!G87,'MHB2012'!G87,'MHB2011'!G87,'MHB2010'!G87,'MHB2009'!G87,'MHB2008'!G87,'MHB2007'!G87,'MHB2006'!G87,'MHB2005'!G87)</f>
        <v>81</v>
      </c>
      <c r="R167" s="5">
        <f t="shared" si="38"/>
        <v>3.2232391563867889E-2</v>
      </c>
    </row>
    <row r="168" spans="1:23" x14ac:dyDescent="0.3">
      <c r="A168" t="s">
        <v>44</v>
      </c>
      <c r="B168">
        <f>SUM('MHB2020'!B88,'MHB2019'!B88,'MHB2018'!B88,'MHB2017'!B88,'MHB2016'!B88,'MHB2015'!B88,'MHB2014'!B88,'MHB2013'!B88,'MHB2012'!B88,'MHB2011'!B88,'MHB2010'!B88,'MHB2009'!B88,'MHB2008'!B88,'MHB2007'!B88,'MHB2006'!B88,'MHB2005'!B88)</f>
        <v>64</v>
      </c>
      <c r="C168" s="5">
        <f t="shared" si="39"/>
        <v>7.1668533034714446E-2</v>
      </c>
      <c r="D168" s="24">
        <f t="shared" si="40"/>
        <v>-3.5693453392861285E-4</v>
      </c>
      <c r="E168">
        <f>SUM('MHB2020'!C88,'MHB2019'!C88,'MHB2018'!C88,'MHB2017'!C88,'MHB2016'!C88,'MHB2015'!C88,'MHB2014'!C88,'MHB2013'!C88,'MHB2012'!C88,'MHB2011'!C88,'MHB2010'!C88,'MHB2009'!C88,'MHB2008'!C88,'MHB2007'!C88,'MHB2006'!C88,'MHB2005'!C88)</f>
        <v>7</v>
      </c>
      <c r="F168" s="5">
        <f t="shared" si="34"/>
        <v>2.9166666666666667E-2</v>
      </c>
      <c r="G168" s="24">
        <f t="shared" si="41"/>
        <v>-4.2858800901976392E-2</v>
      </c>
      <c r="H168">
        <f>SUM('MHB2020'!D88,'MHB2019'!D88,'MHB2018'!D88,'MHB2017'!D88,'MHB2016'!D88,'MHB2015'!D88,'MHB2014'!D88,'MHB2013'!D88,'MHB2012'!D88,'MHB2011'!D88,'MHB2010'!D88,'MHB2009'!D88,'MHB2008'!D88,'MHB2007'!D88,'MHB2006'!D88,'MHB2005'!D88)</f>
        <v>4</v>
      </c>
      <c r="I168" s="5">
        <f t="shared" si="35"/>
        <v>3.7037037037037035E-2</v>
      </c>
      <c r="J168" s="24">
        <f t="shared" si="42"/>
        <v>-3.4988430531606024E-2</v>
      </c>
      <c r="K168">
        <f>SUM('MHB2020'!E88,'MHB2019'!E88,'MHB2018'!E88,'MHB2017'!E88,'MHB2016'!E88,'MHB2015'!E88,'MHB2014'!E88,'MHB2013'!E88,'MHB2012'!E88,'MHB2011'!E88,'MHB2010'!E88,'MHB2009'!E88,'MHB2008'!E88,'MHB2007'!E88,'MHB2006'!E88,'MHB2005'!E88)</f>
        <v>105</v>
      </c>
      <c r="L168" s="5">
        <f t="shared" si="36"/>
        <v>8.3399523431294684E-2</v>
      </c>
      <c r="M168" s="24">
        <f t="shared" si="43"/>
        <v>1.1374055862651625E-2</v>
      </c>
      <c r="N168">
        <f>SUM('MHB2020'!F88,'MHB2019'!F88,'MHB2018'!F88,'MHB2017'!F88,'MHB2016'!F88,'MHB2015'!F88,'MHB2014'!F88,'MHB2013'!F88,'MHB2012'!F88,'MHB2011'!F88,'MHB2010'!F88,'MHB2009'!F88,'MHB2008'!F88,'MHB2007'!F88,'MHB2006'!F88,'MHB2005'!F88)</f>
        <v>1</v>
      </c>
      <c r="O168" s="5">
        <f t="shared" si="37"/>
        <v>7.6923076923076927E-2</v>
      </c>
      <c r="P168" s="24">
        <f t="shared" si="44"/>
        <v>4.8976093544338684E-3</v>
      </c>
      <c r="Q168">
        <f>SUM('MHB2020'!G88,'MHB2019'!G88,'MHB2018'!G88,'MHB2017'!G88,'MHB2016'!G88,'MHB2015'!G88,'MHB2014'!G88,'MHB2013'!G88,'MHB2012'!G88,'MHB2011'!G88,'MHB2010'!G88,'MHB2009'!G88,'MHB2008'!G88,'MHB2007'!G88,'MHB2006'!G88,'MHB2005'!G88)</f>
        <v>181</v>
      </c>
      <c r="R168" s="5">
        <f t="shared" si="38"/>
        <v>7.2025467568643059E-2</v>
      </c>
    </row>
    <row r="169" spans="1:23" x14ac:dyDescent="0.3">
      <c r="A169" t="s">
        <v>45</v>
      </c>
      <c r="B169">
        <f>SUM('MHB2020'!B89,'MHB2019'!B89,'MHB2018'!B89,'MHB2017'!B89,'MHB2016'!B89,'MHB2015'!B89,'MHB2014'!B89,'MHB2013'!B89,'MHB2012'!B89,'MHB2011'!B89,'MHB2010'!B89,'MHB2009'!B89,'MHB2008'!B89,'MHB2007'!B89,'MHB2006'!B89,'MHB2005'!B89)</f>
        <v>51</v>
      </c>
      <c r="C169" s="5">
        <f t="shared" si="39"/>
        <v>5.7110862262038077E-2</v>
      </c>
      <c r="D169" s="24">
        <f t="shared" si="40"/>
        <v>-4.1704747853156809E-3</v>
      </c>
      <c r="E169">
        <f>SUM('MHB2020'!C89,'MHB2019'!C89,'MHB2018'!C89,'MHB2017'!C89,'MHB2016'!C89,'MHB2015'!C89,'MHB2014'!C89,'MHB2013'!C89,'MHB2012'!C89,'MHB2011'!C89,'MHB2010'!C89,'MHB2009'!C89,'MHB2008'!C89,'MHB2007'!C89,'MHB2006'!C89,'MHB2005'!C89)</f>
        <v>13</v>
      </c>
      <c r="F169" s="5">
        <f t="shared" si="34"/>
        <v>5.4166666666666669E-2</v>
      </c>
      <c r="G169" s="24">
        <f t="shared" si="41"/>
        <v>-7.1146703806870895E-3</v>
      </c>
      <c r="H169">
        <f>SUM('MHB2020'!D89,'MHB2019'!D89,'MHB2018'!D89,'MHB2017'!D89,'MHB2016'!D89,'MHB2015'!D89,'MHB2014'!D89,'MHB2013'!D89,'MHB2012'!D89,'MHB2011'!D89,'MHB2010'!D89,'MHB2009'!D89,'MHB2008'!D89,'MHB2007'!D89,'MHB2006'!D89,'MHB2005'!D89)</f>
        <v>8</v>
      </c>
      <c r="I169" s="5">
        <f t="shared" si="35"/>
        <v>7.407407407407407E-2</v>
      </c>
      <c r="J169" s="24">
        <f t="shared" si="42"/>
        <v>1.2792737026720312E-2</v>
      </c>
      <c r="K169">
        <f>SUM('MHB2020'!E89,'MHB2019'!E89,'MHB2018'!E89,'MHB2017'!E89,'MHB2016'!E89,'MHB2015'!E89,'MHB2014'!E89,'MHB2013'!E89,'MHB2012'!E89,'MHB2011'!E89,'MHB2010'!E89,'MHB2009'!E89,'MHB2008'!E89,'MHB2007'!E89,'MHB2006'!E89,'MHB2005'!E89)</f>
        <v>82</v>
      </c>
      <c r="L169" s="5">
        <f t="shared" si="36"/>
        <v>6.5131056393963466E-2</v>
      </c>
      <c r="M169" s="24">
        <f t="shared" si="43"/>
        <v>3.8497193466097077E-3</v>
      </c>
      <c r="N169">
        <f>SUM('MHB2020'!F89,'MHB2019'!F89,'MHB2018'!F89,'MHB2017'!F89,'MHB2016'!F89,'MHB2015'!F89,'MHB2014'!F89,'MHB2013'!F89,'MHB2012'!F89,'MHB2011'!F89,'MHB2010'!F89,'MHB2009'!F89,'MHB2008'!F89,'MHB2007'!F89,'MHB2006'!F89,'MHB2005'!F89)</f>
        <v>0</v>
      </c>
      <c r="O169" s="5">
        <f t="shared" si="37"/>
        <v>0</v>
      </c>
      <c r="P169" s="24">
        <f t="shared" si="44"/>
        <v>-6.1281337047353758E-2</v>
      </c>
      <c r="Q169">
        <f>SUM('MHB2020'!G89,'MHB2019'!G89,'MHB2018'!G89,'MHB2017'!G89,'MHB2016'!G89,'MHB2015'!G89,'MHB2014'!G89,'MHB2013'!G89,'MHB2012'!G89,'MHB2011'!G89,'MHB2010'!G89,'MHB2009'!G89,'MHB2008'!G89,'MHB2007'!G89,'MHB2006'!G89,'MHB2005'!G89)</f>
        <v>154</v>
      </c>
      <c r="R169" s="5">
        <f t="shared" si="38"/>
        <v>6.1281337047353758E-2</v>
      </c>
    </row>
    <row r="170" spans="1:23" x14ac:dyDescent="0.3">
      <c r="A170" t="s">
        <v>46</v>
      </c>
      <c r="B170">
        <f>SUM('MHB2020'!B90,'MHB2019'!B90,'MHB2018'!B90,'MHB2017'!B90,'MHB2016'!B90,'MHB2015'!B90,'MHB2014'!B90,'MHB2013'!B90,'MHB2012'!B90,'MHB2011'!B90,'MHB2010'!B90,'MHB2009'!B90,'MHB2008'!B90,'MHB2007'!B90,'MHB2006'!B90,'MHB2005'!B90)</f>
        <v>57</v>
      </c>
      <c r="C170" s="5">
        <f t="shared" si="39"/>
        <v>6.3829787234042548E-2</v>
      </c>
      <c r="D170" s="24">
        <f t="shared" si="40"/>
        <v>-8.5936110946482624E-3</v>
      </c>
      <c r="E170">
        <f>SUM('MHB2020'!C90,'MHB2019'!C90,'MHB2018'!C90,'MHB2017'!C90,'MHB2016'!C90,'MHB2015'!C90,'MHB2014'!C90,'MHB2013'!C90,'MHB2012'!C90,'MHB2011'!C90,'MHB2010'!C90,'MHB2009'!C90,'MHB2008'!C90,'MHB2007'!C90,'MHB2006'!C90,'MHB2005'!C90)</f>
        <v>14</v>
      </c>
      <c r="F170" s="5">
        <f t="shared" si="34"/>
        <v>5.8333333333333334E-2</v>
      </c>
      <c r="G170" s="24">
        <f t="shared" si="41"/>
        <v>-1.4090064995357476E-2</v>
      </c>
      <c r="H170">
        <f>SUM('MHB2020'!D90,'MHB2019'!D90,'MHB2018'!D90,'MHB2017'!D90,'MHB2016'!D90,'MHB2015'!D90,'MHB2014'!D90,'MHB2013'!D90,'MHB2012'!D90,'MHB2011'!D90,'MHB2010'!D90,'MHB2009'!D90,'MHB2008'!D90,'MHB2007'!D90,'MHB2006'!D90,'MHB2005'!D90)</f>
        <v>11</v>
      </c>
      <c r="I170" s="5">
        <f t="shared" si="35"/>
        <v>0.10185185185185185</v>
      </c>
      <c r="J170" s="24">
        <f t="shared" si="42"/>
        <v>2.9428453523161036E-2</v>
      </c>
      <c r="K170">
        <f>SUM('MHB2020'!E90,'MHB2019'!E90,'MHB2018'!E90,'MHB2017'!E90,'MHB2016'!E90,'MHB2015'!E90,'MHB2014'!E90,'MHB2013'!E90,'MHB2012'!E90,'MHB2011'!E90,'MHB2010'!E90,'MHB2009'!E90,'MHB2008'!E90,'MHB2007'!E90,'MHB2006'!E90,'MHB2005'!E90)</f>
        <v>100</v>
      </c>
      <c r="L170" s="5">
        <f t="shared" si="36"/>
        <v>7.9428117553613981E-2</v>
      </c>
      <c r="M170" s="24">
        <f t="shared" si="43"/>
        <v>7.0047192249231699E-3</v>
      </c>
      <c r="N170">
        <f>SUM('MHB2020'!F90,'MHB2019'!F90,'MHB2018'!F90,'MHB2017'!F90,'MHB2016'!F90,'MHB2015'!F90,'MHB2014'!F90,'MHB2013'!F90,'MHB2012'!F90,'MHB2011'!F90,'MHB2010'!F90,'MHB2009'!F90,'MHB2008'!F90,'MHB2007'!F90,'MHB2006'!F90,'MHB2005'!F90)</f>
        <v>0</v>
      </c>
      <c r="O170" s="5">
        <f t="shared" si="37"/>
        <v>0</v>
      </c>
      <c r="P170" s="24">
        <f t="shared" si="44"/>
        <v>-7.2423398328690811E-2</v>
      </c>
      <c r="Q170">
        <f>SUM('MHB2020'!G90,'MHB2019'!G90,'MHB2018'!G90,'MHB2017'!G90,'MHB2016'!G90,'MHB2015'!G90,'MHB2014'!G90,'MHB2013'!G90,'MHB2012'!G90,'MHB2011'!G90,'MHB2010'!G90,'MHB2009'!G90,'MHB2008'!G90,'MHB2007'!G90,'MHB2006'!G90,'MHB2005'!G90)</f>
        <v>182</v>
      </c>
      <c r="R170" s="5">
        <f t="shared" si="38"/>
        <v>7.2423398328690811E-2</v>
      </c>
    </row>
    <row r="171" spans="1:23" x14ac:dyDescent="0.3">
      <c r="A171" t="s">
        <v>47</v>
      </c>
      <c r="B171">
        <f>SUM('MHB2020'!B91,'MHB2019'!B91,'MHB2018'!B91,'MHB2017'!B91,'MHB2016'!B91,'MHB2015'!B91,'MHB2014'!B91,'MHB2013'!B91,'MHB2012'!B91,'MHB2011'!B91,'MHB2010'!B91,'MHB2009'!B91,'MHB2008'!B91,'MHB2007'!B91,'MHB2006'!B91,'MHB2005'!B91)</f>
        <v>316</v>
      </c>
      <c r="C171" s="5">
        <f t="shared" si="39"/>
        <v>0.35386338185890259</v>
      </c>
      <c r="D171" s="24">
        <f t="shared" si="40"/>
        <v>1.5622235818313679E-2</v>
      </c>
      <c r="E171">
        <f>SUM('MHB2020'!C91,'MHB2019'!C91,'MHB2018'!C91,'MHB2017'!C91,'MHB2016'!C91,'MHB2015'!C91,'MHB2014'!C91,'MHB2013'!C91,'MHB2012'!C91,'MHB2011'!C91,'MHB2010'!C91,'MHB2009'!C91,'MHB2008'!C91,'MHB2007'!C91,'MHB2006'!C91,'MHB2005'!C91)</f>
        <v>106</v>
      </c>
      <c r="F171" s="5">
        <f t="shared" si="34"/>
        <v>0.44166666666666665</v>
      </c>
      <c r="G171" s="24">
        <f t="shared" si="41"/>
        <v>0.10342552062607774</v>
      </c>
      <c r="H171">
        <f>SUM('MHB2020'!D91,'MHB2019'!D91,'MHB2018'!D91,'MHB2017'!D91,'MHB2016'!D91,'MHB2015'!D91,'MHB2014'!D91,'MHB2013'!D91,'MHB2012'!D91,'MHB2011'!D91,'MHB2010'!D91,'MHB2009'!D91,'MHB2008'!D91,'MHB2007'!D91,'MHB2006'!D91,'MHB2005'!D91)</f>
        <v>37</v>
      </c>
      <c r="I171" s="5">
        <f t="shared" si="35"/>
        <v>0.34259259259259262</v>
      </c>
      <c r="J171" s="24">
        <f t="shared" si="42"/>
        <v>4.3514465520037016E-3</v>
      </c>
      <c r="K171">
        <f>SUM('MHB2020'!E91,'MHB2019'!E91,'MHB2018'!E91,'MHB2017'!E91,'MHB2016'!E91,'MHB2015'!E91,'MHB2014'!E91,'MHB2013'!E91,'MHB2012'!E91,'MHB2011'!E91,'MHB2010'!E91,'MHB2009'!E91,'MHB2008'!E91,'MHB2007'!E91,'MHB2006'!E91,'MHB2005'!E91)</f>
        <v>386</v>
      </c>
      <c r="L171" s="5">
        <f t="shared" si="36"/>
        <v>0.30659253375694995</v>
      </c>
      <c r="M171" s="24">
        <f t="shared" si="43"/>
        <v>-3.1648612283638966E-2</v>
      </c>
      <c r="N171">
        <f>SUM('MHB2020'!F91,'MHB2019'!F91,'MHB2018'!F91,'MHB2017'!F91,'MHB2016'!F91,'MHB2015'!F91,'MHB2014'!F91,'MHB2013'!F91,'MHB2012'!F91,'MHB2011'!F91,'MHB2010'!F91,'MHB2009'!F91,'MHB2008'!F91,'MHB2007'!F91,'MHB2006'!F91,'MHB2005'!F91)</f>
        <v>5</v>
      </c>
      <c r="O171" s="5">
        <f t="shared" si="37"/>
        <v>0.38461538461538464</v>
      </c>
      <c r="P171" s="24">
        <f t="shared" si="44"/>
        <v>4.6374238574795723E-2</v>
      </c>
      <c r="Q171">
        <f>SUM('MHB2020'!G91,'MHB2019'!G91,'MHB2018'!G91,'MHB2017'!G91,'MHB2016'!G91,'MHB2015'!G91,'MHB2014'!G91,'MHB2013'!G91,'MHB2012'!G91,'MHB2011'!G91,'MHB2010'!G91,'MHB2009'!G91,'MHB2008'!G91,'MHB2007'!G91,'MHB2006'!G91,'MHB2005'!G91)</f>
        <v>850</v>
      </c>
      <c r="R171" s="5">
        <f t="shared" si="38"/>
        <v>0.33824114604058891</v>
      </c>
    </row>
    <row r="172" spans="1:23" x14ac:dyDescent="0.3">
      <c r="A172" t="s">
        <v>48</v>
      </c>
      <c r="B172">
        <f>SUM('MHB2020'!B92,'MHB2019'!B92,'MHB2018'!B92,'MHB2017'!B92,'MHB2016'!B92,'MHB2015'!B92,'MHB2014'!B92,'MHB2013'!B92,'MHB2012'!B92,'MHB2011'!B92,'MHB2010'!B92,'MHB2009'!B92,'MHB2008'!B92,'MHB2007'!B92,'MHB2006'!B92,'MHB2005'!B92)</f>
        <v>94</v>
      </c>
      <c r="C172" s="5">
        <f t="shared" si="39"/>
        <v>0.10526315789473684</v>
      </c>
      <c r="D172" s="24">
        <f t="shared" si="40"/>
        <v>-1.1330554799254405E-2</v>
      </c>
      <c r="E172">
        <f>SUM('MHB2020'!C92,'MHB2019'!C92,'MHB2018'!C92,'MHB2017'!C92,'MHB2016'!C92,'MHB2015'!C92,'MHB2014'!C92,'MHB2013'!C92,'MHB2012'!C92,'MHB2011'!C92,'MHB2010'!C92,'MHB2009'!C92,'MHB2008'!C92,'MHB2007'!C92,'MHB2006'!C92,'MHB2005'!C92)</f>
        <v>33</v>
      </c>
      <c r="F172" s="5">
        <f t="shared" si="34"/>
        <v>0.13750000000000001</v>
      </c>
      <c r="G172" s="24">
        <f t="shared" si="41"/>
        <v>2.0906287306008769E-2</v>
      </c>
      <c r="H172">
        <f>SUM('MHB2020'!D92,'MHB2019'!D92,'MHB2018'!D92,'MHB2017'!D92,'MHB2016'!D92,'MHB2015'!D92,'MHB2014'!D92,'MHB2013'!D92,'MHB2012'!D92,'MHB2011'!D92,'MHB2010'!D92,'MHB2009'!D92,'MHB2008'!D92,'MHB2007'!D92,'MHB2006'!D92,'MHB2005'!D92)</f>
        <v>9</v>
      </c>
      <c r="I172" s="5">
        <f t="shared" si="35"/>
        <v>8.3333333333333329E-2</v>
      </c>
      <c r="J172" s="24">
        <f t="shared" si="42"/>
        <v>-3.3260379360657913E-2</v>
      </c>
      <c r="K172">
        <f>SUM('MHB2020'!E92,'MHB2019'!E92,'MHB2018'!E92,'MHB2017'!E92,'MHB2016'!E92,'MHB2015'!E92,'MHB2014'!E92,'MHB2013'!E92,'MHB2012'!E92,'MHB2011'!E92,'MHB2010'!E92,'MHB2009'!E92,'MHB2008'!E92,'MHB2007'!E92,'MHB2006'!E92,'MHB2005'!E92)</f>
        <v>154</v>
      </c>
      <c r="L172" s="5">
        <f t="shared" si="36"/>
        <v>0.12231930103256553</v>
      </c>
      <c r="M172" s="24">
        <f t="shared" si="43"/>
        <v>5.7255883385742834E-3</v>
      </c>
      <c r="N172">
        <f>SUM('MHB2020'!F92,'MHB2019'!F92,'MHB2018'!F92,'MHB2017'!F92,'MHB2016'!F92,'MHB2015'!F92,'MHB2014'!F92,'MHB2013'!F92,'MHB2012'!F92,'MHB2011'!F92,'MHB2010'!F92,'MHB2009'!F92,'MHB2008'!F92,'MHB2007'!F92,'MHB2006'!F92,'MHB2005'!F92)</f>
        <v>3</v>
      </c>
      <c r="O172" s="5">
        <f t="shared" si="37"/>
        <v>0.23076923076923078</v>
      </c>
      <c r="P172" s="24">
        <f t="shared" si="44"/>
        <v>0.11417551807523954</v>
      </c>
      <c r="Q172">
        <f>SUM('MHB2020'!G92,'MHB2019'!G92,'MHB2018'!G92,'MHB2017'!G92,'MHB2016'!G92,'MHB2015'!G92,'MHB2014'!G92,'MHB2013'!G92,'MHB2012'!G92,'MHB2011'!G92,'MHB2010'!G92,'MHB2009'!G92,'MHB2008'!G92,'MHB2007'!G92,'MHB2006'!G92,'MHB2005'!G92)</f>
        <v>293</v>
      </c>
      <c r="R172" s="5">
        <f t="shared" si="38"/>
        <v>0.11659371269399124</v>
      </c>
    </row>
    <row r="173" spans="1:23" x14ac:dyDescent="0.3">
      <c r="A173" t="s">
        <v>49</v>
      </c>
      <c r="B173">
        <f>SUM('MHB2020'!B93,'MHB2019'!B93,'MHB2018'!B93,'MHB2017'!B93,'MHB2016'!B93,'MHB2015'!B93,'MHB2014'!B93,'MHB2013'!B93,'MHB2012'!B93,'MHB2011'!B93,'MHB2010'!B93,'MHB2009'!B93,'MHB2008'!B93,'MHB2007'!B93,'MHB2006'!B93,'MHB2005'!B93)</f>
        <v>164</v>
      </c>
      <c r="C173" s="5">
        <f t="shared" si="39"/>
        <v>0.18365061590145576</v>
      </c>
      <c r="D173" s="24">
        <f t="shared" si="40"/>
        <v>2.5921200797287547E-3</v>
      </c>
      <c r="E173">
        <f>SUM('MHB2020'!C93,'MHB2019'!C93,'MHB2018'!C93,'MHB2017'!C93,'MHB2016'!C93,'MHB2015'!C93,'MHB2014'!C93,'MHB2013'!C93,'MHB2012'!C93,'MHB2011'!C93,'MHB2010'!C93,'MHB2009'!C93,'MHB2008'!C93,'MHB2007'!C93,'MHB2006'!C93,'MHB2005'!C93)</f>
        <v>45</v>
      </c>
      <c r="F173" s="5">
        <f t="shared" si="34"/>
        <v>0.1875</v>
      </c>
      <c r="G173" s="24">
        <f t="shared" si="41"/>
        <v>6.4415041782729943E-3</v>
      </c>
      <c r="H173">
        <f>SUM('MHB2020'!D93,'MHB2019'!D93,'MHB2018'!D93,'MHB2017'!D93,'MHB2016'!D93,'MHB2015'!D93,'MHB2014'!D93,'MHB2013'!D93,'MHB2012'!D93,'MHB2011'!D93,'MHB2010'!D93,'MHB2009'!D93,'MHB2008'!D93,'MHB2007'!D93,'MHB2006'!D93,'MHB2005'!D93)</f>
        <v>24</v>
      </c>
      <c r="I173" s="5">
        <f t="shared" si="35"/>
        <v>0.22222222222222221</v>
      </c>
      <c r="J173" s="24">
        <f t="shared" si="42"/>
        <v>4.1163726400495204E-2</v>
      </c>
      <c r="K173">
        <f>SUM('MHB2020'!E93,'MHB2019'!E93,'MHB2018'!E93,'MHB2017'!E93,'MHB2016'!E93,'MHB2015'!E93,'MHB2014'!E93,'MHB2013'!E93,'MHB2012'!E93,'MHB2011'!E93,'MHB2010'!E93,'MHB2009'!E93,'MHB2008'!E93,'MHB2007'!E93,'MHB2006'!E93,'MHB2005'!E93)</f>
        <v>219</v>
      </c>
      <c r="L173" s="5">
        <f t="shared" si="36"/>
        <v>0.17394757744241462</v>
      </c>
      <c r="M173" s="24">
        <f t="shared" si="43"/>
        <v>-7.1109183793123809E-3</v>
      </c>
      <c r="N173">
        <f>SUM('MHB2020'!F93,'MHB2019'!F93,'MHB2018'!F93,'MHB2017'!F93,'MHB2016'!F93,'MHB2015'!F93,'MHB2014'!F93,'MHB2013'!F93,'MHB2012'!F93,'MHB2011'!F93,'MHB2010'!F93,'MHB2009'!F93,'MHB2008'!F93,'MHB2007'!F93,'MHB2006'!F93,'MHB2005'!F93)</f>
        <v>3</v>
      </c>
      <c r="O173" s="5">
        <f t="shared" si="37"/>
        <v>0.23076923076923078</v>
      </c>
      <c r="P173" s="24">
        <f t="shared" si="44"/>
        <v>4.9710734947503776E-2</v>
      </c>
      <c r="Q173">
        <f>SUM('MHB2020'!G93,'MHB2019'!G93,'MHB2018'!G93,'MHB2017'!G93,'MHB2016'!G93,'MHB2015'!G93,'MHB2014'!G93,'MHB2013'!G93,'MHB2012'!G93,'MHB2011'!G93,'MHB2010'!G93,'MHB2009'!G93,'MHB2008'!G93,'MHB2007'!G93,'MHB2006'!G93,'MHB2005'!G93)</f>
        <v>455</v>
      </c>
      <c r="R173" s="5">
        <f t="shared" si="38"/>
        <v>0.18105849582172701</v>
      </c>
    </row>
    <row r="174" spans="1:23" x14ac:dyDescent="0.3">
      <c r="A174" t="s">
        <v>50</v>
      </c>
      <c r="B174">
        <f>SUM('MHB2020'!B94,'MHB2019'!B94,'MHB2018'!B94,'MHB2017'!B94,'MHB2016'!B94,'MHB2015'!B94,'MHB2014'!B94,'MHB2013'!B94,'MHB2012'!B94,'MHB2011'!B94,'MHB2010'!B94,'MHB2009'!B94,'MHB2008'!B94,'MHB2007'!B94,'MHB2006'!B94,'MHB2005'!B94)</f>
        <v>26</v>
      </c>
      <c r="C174" s="5">
        <f t="shared" si="39"/>
        <v>2.9115341545352745E-2</v>
      </c>
      <c r="D174" s="24">
        <f t="shared" si="40"/>
        <v>-2.3211884984196407E-3</v>
      </c>
      <c r="E174">
        <f>SUM('MHB2020'!C94,'MHB2019'!C94,'MHB2018'!C94,'MHB2017'!C94,'MHB2016'!C94,'MHB2015'!C94,'MHB2014'!C94,'MHB2013'!C94,'MHB2012'!C94,'MHB2011'!C94,'MHB2010'!C94,'MHB2009'!C94,'MHB2008'!C94,'MHB2007'!C94,'MHB2006'!C94,'MHB2005'!C94)</f>
        <v>5</v>
      </c>
      <c r="F174" s="5">
        <f t="shared" si="34"/>
        <v>2.0833333333333332E-2</v>
      </c>
      <c r="G174" s="24">
        <f t="shared" si="41"/>
        <v>-1.0603196710439054E-2</v>
      </c>
      <c r="H174">
        <f>SUM('MHB2020'!D94,'MHB2019'!D94,'MHB2018'!D94,'MHB2017'!D94,'MHB2016'!D94,'MHB2015'!D94,'MHB2014'!D94,'MHB2013'!D94,'MHB2012'!D94,'MHB2011'!D94,'MHB2010'!D94,'MHB2009'!D94,'MHB2008'!D94,'MHB2007'!D94,'MHB2006'!D94,'MHB2005'!D94)</f>
        <v>6</v>
      </c>
      <c r="I174" s="5">
        <f t="shared" si="35"/>
        <v>5.5555555555555552E-2</v>
      </c>
      <c r="J174" s="24">
        <f t="shared" si="42"/>
        <v>2.4119025511783167E-2</v>
      </c>
      <c r="K174">
        <f>SUM('MHB2020'!E94,'MHB2019'!E94,'MHB2018'!E94,'MHB2017'!E94,'MHB2016'!E94,'MHB2015'!E94,'MHB2014'!E94,'MHB2013'!E94,'MHB2012'!E94,'MHB2011'!E94,'MHB2010'!E94,'MHB2009'!E94,'MHB2008'!E94,'MHB2007'!E94,'MHB2006'!E94,'MHB2005'!E94)</f>
        <v>41</v>
      </c>
      <c r="L174" s="5">
        <f t="shared" si="36"/>
        <v>3.2565528196981733E-2</v>
      </c>
      <c r="M174" s="24">
        <f t="shared" si="43"/>
        <v>1.1289981532093471E-3</v>
      </c>
      <c r="N174">
        <f>SUM('MHB2020'!F94,'MHB2019'!F94,'MHB2018'!F94,'MHB2017'!F94,'MHB2016'!F94,'MHB2015'!F94,'MHB2014'!F94,'MHB2013'!F94,'MHB2012'!F94,'MHB2011'!F94,'MHB2010'!F94,'MHB2009'!F94,'MHB2008'!F94,'MHB2007'!F94,'MHB2006'!F94,'MHB2005'!F94)</f>
        <v>1</v>
      </c>
      <c r="O174" s="5">
        <f t="shared" si="37"/>
        <v>7.6923076923076927E-2</v>
      </c>
      <c r="P174" s="24">
        <f t="shared" si="44"/>
        <v>4.5486546879304542E-2</v>
      </c>
      <c r="Q174">
        <f>SUM('MHB2020'!G94,'MHB2019'!G94,'MHB2018'!G94,'MHB2017'!G94,'MHB2016'!G94,'MHB2015'!G94,'MHB2014'!G94,'MHB2013'!G94,'MHB2012'!G94,'MHB2011'!G94,'MHB2010'!G94,'MHB2009'!G94,'MHB2008'!G94,'MHB2007'!G94,'MHB2006'!G94,'MHB2005'!G94)</f>
        <v>79</v>
      </c>
      <c r="R174" s="5">
        <f t="shared" si="38"/>
        <v>3.1436530043772386E-2</v>
      </c>
    </row>
    <row r="175" spans="1:23" x14ac:dyDescent="0.3">
      <c r="A175" t="s">
        <v>32</v>
      </c>
      <c r="B175">
        <f>SUM('MHB2020'!B95,'MHB2019'!B95,'MHB2018'!B95,'MHB2017'!B95,'MHB2016'!B95,'MHB2015'!B95,'MHB2014'!B95,'MHB2013'!B95,'MHB2012'!B95,'MHB2011'!B95,'MHB2010'!B95,'MHB2009'!B95,'MHB2008'!B95,'MHB2007'!B95,'MHB2006'!B95,'MHB2005'!B95)</f>
        <v>893</v>
      </c>
      <c r="C175" s="5">
        <f t="shared" si="39"/>
        <v>1</v>
      </c>
      <c r="D175" s="24">
        <f t="shared" si="40"/>
        <v>0</v>
      </c>
      <c r="E175">
        <f>SUM('MHB2020'!C95,'MHB2019'!C95,'MHB2018'!C95,'MHB2017'!C95,'MHB2016'!C95,'MHB2015'!C95,'MHB2014'!C95,'MHB2013'!C95,'MHB2012'!C95,'MHB2011'!C95,'MHB2010'!C95,'MHB2009'!C95,'MHB2008'!C95,'MHB2007'!C95,'MHB2006'!C95,'MHB2005'!C95)</f>
        <v>240</v>
      </c>
      <c r="F175" s="5">
        <f t="shared" si="34"/>
        <v>1</v>
      </c>
      <c r="G175" s="24">
        <f t="shared" si="41"/>
        <v>0</v>
      </c>
      <c r="H175">
        <f>SUM('MHB2020'!D95,'MHB2019'!D95,'MHB2018'!D95,'MHB2017'!D95,'MHB2016'!D95,'MHB2015'!D95,'MHB2014'!D95,'MHB2013'!D95,'MHB2012'!D95,'MHB2011'!D95,'MHB2010'!D95,'MHB2009'!D95,'MHB2008'!D95,'MHB2007'!D95,'MHB2006'!D95,'MHB2005'!D95)</f>
        <v>108</v>
      </c>
      <c r="I175" s="5">
        <f t="shared" si="35"/>
        <v>1</v>
      </c>
      <c r="J175" s="24">
        <f t="shared" si="42"/>
        <v>0</v>
      </c>
      <c r="K175">
        <f>SUM('MHB2020'!E95,'MHB2019'!E95,'MHB2018'!E95,'MHB2017'!E95,'MHB2016'!E95,'MHB2015'!E95,'MHB2014'!E95,'MHB2013'!E95,'MHB2012'!E95,'MHB2011'!E95,'MHB2010'!E95,'MHB2009'!E95,'MHB2008'!E95,'MHB2007'!E95,'MHB2006'!E95,'MHB2005'!E95)</f>
        <v>1259</v>
      </c>
      <c r="L175" s="5">
        <f t="shared" si="36"/>
        <v>1</v>
      </c>
      <c r="M175" s="24">
        <f t="shared" si="43"/>
        <v>0</v>
      </c>
      <c r="N175">
        <f>SUM('MHB2020'!F95,'MHB2019'!F95,'MHB2018'!F95,'MHB2017'!F95,'MHB2016'!F95,'MHB2015'!F95,'MHB2014'!F95,'MHB2013'!F95,'MHB2012'!F95,'MHB2011'!F95,'MHB2010'!F95,'MHB2009'!F95,'MHB2008'!F95,'MHB2007'!F95,'MHB2006'!F95,'MHB2005'!F95)</f>
        <v>13</v>
      </c>
      <c r="O175" s="5">
        <f t="shared" si="37"/>
        <v>1</v>
      </c>
      <c r="P175" s="24">
        <f t="shared" si="44"/>
        <v>0</v>
      </c>
      <c r="Q175">
        <f>SUM('MHB2020'!G95,'MHB2019'!G95,'MHB2018'!G95,'MHB2017'!G95,'MHB2016'!G95,'MHB2015'!G95,'MHB2014'!G95,'MHB2013'!G95,'MHB2012'!G95,'MHB2011'!G95,'MHB2010'!G95,'MHB2009'!G95,'MHB2008'!G95,'MHB2007'!G95,'MHB2006'!G95,'MHB2005'!G95)</f>
        <v>2513</v>
      </c>
      <c r="R175" s="5">
        <f t="shared" si="38"/>
        <v>1</v>
      </c>
    </row>
    <row r="176" spans="1:23" x14ac:dyDescent="0.3">
      <c r="D176" s="24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51D3-84BB-4232-8CD7-43B4919804E4}">
  <dimension ref="A1:U95"/>
  <sheetViews>
    <sheetView zoomScale="85" zoomScaleNormal="85" workbookViewId="0">
      <selection activeCell="B11" sqref="B11"/>
    </sheetView>
  </sheetViews>
  <sheetFormatPr baseColWidth="10" defaultRowHeight="14.4" x14ac:dyDescent="0.3"/>
  <cols>
    <col min="1" max="1" width="25.21875" bestFit="1" customWidth="1"/>
    <col min="2" max="2" width="10.5546875" bestFit="1" customWidth="1"/>
    <col min="3" max="3" width="10.21875" bestFit="1" customWidth="1"/>
    <col min="4" max="5" width="13.88671875" bestFit="1" customWidth="1"/>
  </cols>
  <sheetData>
    <row r="1" spans="1:16" x14ac:dyDescent="0.3">
      <c r="A1" t="s">
        <v>41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</v>
      </c>
      <c r="L2" t="s">
        <v>2</v>
      </c>
      <c r="M2" t="s">
        <v>4</v>
      </c>
      <c r="N2" t="s">
        <v>3</v>
      </c>
    </row>
    <row r="3" spans="1:16" x14ac:dyDescent="0.3">
      <c r="A3" t="s">
        <v>5</v>
      </c>
      <c r="G3">
        <f t="shared" ref="G3:G9" si="0">SUM(B3:F3)</f>
        <v>0</v>
      </c>
      <c r="H3" s="5">
        <f>G3/$G$11</f>
        <v>0</v>
      </c>
      <c r="J3" t="s">
        <v>5</v>
      </c>
      <c r="K3">
        <v>61</v>
      </c>
      <c r="L3">
        <v>65</v>
      </c>
      <c r="M3" s="1">
        <f t="shared" ref="M3:M11" si="1">(K3/K$11)*100</f>
        <v>43.571428571428569</v>
      </c>
      <c r="N3" s="1">
        <f t="shared" ref="N3:N11" si="2">(L3/L$11)*100</f>
        <v>46.099290780141843</v>
      </c>
    </row>
    <row r="4" spans="1:16" x14ac:dyDescent="0.3">
      <c r="A4" t="s">
        <v>6</v>
      </c>
      <c r="B4">
        <v>4</v>
      </c>
      <c r="G4">
        <f t="shared" si="0"/>
        <v>4</v>
      </c>
      <c r="H4" s="5">
        <f t="shared" ref="H4:H10" si="3">G4/$G$11</f>
        <v>0.17391304347826086</v>
      </c>
      <c r="J4" t="s">
        <v>6</v>
      </c>
      <c r="K4">
        <v>3</v>
      </c>
      <c r="L4">
        <v>4</v>
      </c>
      <c r="M4" s="1">
        <f t="shared" si="1"/>
        <v>2.1428571428571428</v>
      </c>
      <c r="N4" s="1">
        <f t="shared" si="2"/>
        <v>2.8368794326241136</v>
      </c>
    </row>
    <row r="5" spans="1:16" x14ac:dyDescent="0.3">
      <c r="A5" t="s">
        <v>33</v>
      </c>
      <c r="C5">
        <v>1</v>
      </c>
      <c r="F5">
        <v>1</v>
      </c>
      <c r="G5">
        <f t="shared" si="0"/>
        <v>2</v>
      </c>
      <c r="H5" s="5">
        <f t="shared" si="3"/>
        <v>8.6956521739130432E-2</v>
      </c>
      <c r="J5" t="s">
        <v>7</v>
      </c>
      <c r="K5">
        <v>2</v>
      </c>
      <c r="L5">
        <v>0</v>
      </c>
      <c r="M5" s="1">
        <f t="shared" si="1"/>
        <v>1.4285714285714286</v>
      </c>
      <c r="N5" s="1">
        <f t="shared" si="2"/>
        <v>0</v>
      </c>
    </row>
    <row r="6" spans="1:16" x14ac:dyDescent="0.3">
      <c r="A6" t="s">
        <v>8</v>
      </c>
      <c r="G6">
        <f t="shared" si="0"/>
        <v>0</v>
      </c>
      <c r="H6" s="5">
        <f t="shared" si="3"/>
        <v>0</v>
      </c>
      <c r="J6" t="s">
        <v>8</v>
      </c>
      <c r="K6">
        <v>21</v>
      </c>
      <c r="L6">
        <v>13</v>
      </c>
      <c r="M6" s="1">
        <f t="shared" si="1"/>
        <v>15</v>
      </c>
      <c r="N6" s="1">
        <f t="shared" si="2"/>
        <v>9.2198581560283674</v>
      </c>
    </row>
    <row r="7" spans="1:16" x14ac:dyDescent="0.3">
      <c r="A7" t="s">
        <v>9</v>
      </c>
      <c r="G7">
        <f t="shared" si="0"/>
        <v>0</v>
      </c>
      <c r="H7" s="5">
        <f t="shared" si="3"/>
        <v>0</v>
      </c>
      <c r="J7" t="s">
        <v>9</v>
      </c>
      <c r="K7">
        <v>3</v>
      </c>
      <c r="L7">
        <v>2</v>
      </c>
      <c r="M7" s="1">
        <f t="shared" si="1"/>
        <v>2.1428571428571428</v>
      </c>
      <c r="N7" s="1">
        <f t="shared" si="2"/>
        <v>1.4184397163120568</v>
      </c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</row>
    <row r="9" spans="1:16" x14ac:dyDescent="0.3">
      <c r="A9" t="s">
        <v>35</v>
      </c>
      <c r="G9">
        <f t="shared" si="0"/>
        <v>0</v>
      </c>
      <c r="H9" s="5">
        <f t="shared" si="3"/>
        <v>0</v>
      </c>
      <c r="J9" t="s">
        <v>11</v>
      </c>
      <c r="K9">
        <v>1</v>
      </c>
      <c r="L9">
        <v>0</v>
      </c>
      <c r="M9" s="1">
        <f t="shared" si="1"/>
        <v>0.7142857142857143</v>
      </c>
      <c r="N9" s="1">
        <f t="shared" si="2"/>
        <v>0</v>
      </c>
    </row>
    <row r="10" spans="1:16" x14ac:dyDescent="0.3">
      <c r="A10" t="s">
        <v>12</v>
      </c>
      <c r="B10">
        <v>5</v>
      </c>
      <c r="G10">
        <f>SUM(B10:F10)</f>
        <v>5</v>
      </c>
      <c r="H10" s="5">
        <f t="shared" si="3"/>
        <v>0.21739130434782608</v>
      </c>
      <c r="J10" t="s">
        <v>12</v>
      </c>
      <c r="K10">
        <v>49</v>
      </c>
      <c r="L10">
        <v>57</v>
      </c>
      <c r="M10" s="1">
        <f t="shared" si="1"/>
        <v>35</v>
      </c>
      <c r="N10" s="1">
        <f t="shared" si="2"/>
        <v>40.425531914893611</v>
      </c>
    </row>
    <row r="11" spans="1:16" x14ac:dyDescent="0.3">
      <c r="A11" t="s">
        <v>34</v>
      </c>
      <c r="B11" s="2">
        <v>15</v>
      </c>
      <c r="C11" s="2">
        <v>7</v>
      </c>
      <c r="D11">
        <f t="shared" ref="D11:E11" si="4">SUM(D3:D10)</f>
        <v>0</v>
      </c>
      <c r="E11">
        <f t="shared" si="4"/>
        <v>0</v>
      </c>
      <c r="F11">
        <f>SUM(F3:F10)</f>
        <v>1</v>
      </c>
      <c r="G11">
        <f>SUM(B11:F11)</f>
        <v>23</v>
      </c>
      <c r="J11" t="s">
        <v>13</v>
      </c>
      <c r="K11">
        <f>SUM(K3:K10)</f>
        <v>140</v>
      </c>
      <c r="L11">
        <f>SUM(L3:L10)</f>
        <v>141</v>
      </c>
      <c r="M11" s="1">
        <f t="shared" si="1"/>
        <v>100</v>
      </c>
      <c r="N11" s="1">
        <f t="shared" si="2"/>
        <v>100</v>
      </c>
    </row>
    <row r="12" spans="1:16" x14ac:dyDescent="0.3">
      <c r="A12" t="s">
        <v>5</v>
      </c>
      <c r="B12">
        <v>15</v>
      </c>
      <c r="E12">
        <v>28</v>
      </c>
      <c r="G12">
        <f t="shared" ref="G12:G38" si="5">SUM(B12:F12)</f>
        <v>43</v>
      </c>
      <c r="H12" s="5">
        <f>G12/$G$20</f>
        <v>0.40952380952380951</v>
      </c>
    </row>
    <row r="13" spans="1:16" x14ac:dyDescent="0.3">
      <c r="A13" t="s">
        <v>6</v>
      </c>
      <c r="B13">
        <v>2</v>
      </c>
      <c r="G13">
        <f t="shared" si="5"/>
        <v>2</v>
      </c>
      <c r="H13" s="5">
        <f t="shared" ref="H13:H19" si="6">G13/$G$20</f>
        <v>1.9047619047619049E-2</v>
      </c>
      <c r="J13" t="s">
        <v>40</v>
      </c>
    </row>
    <row r="14" spans="1:16" x14ac:dyDescent="0.3">
      <c r="A14" t="s">
        <v>33</v>
      </c>
      <c r="G14">
        <f t="shared" si="5"/>
        <v>0</v>
      </c>
      <c r="H14" s="5">
        <f t="shared" si="6"/>
        <v>0</v>
      </c>
      <c r="J14" t="s">
        <v>14</v>
      </c>
      <c r="K14" t="s">
        <v>1</v>
      </c>
      <c r="L14" t="s">
        <v>15</v>
      </c>
      <c r="M14">
        <v>2017</v>
      </c>
      <c r="N14">
        <v>2018</v>
      </c>
      <c r="O14">
        <v>2017</v>
      </c>
      <c r="P14">
        <v>2018</v>
      </c>
    </row>
    <row r="15" spans="1:16" x14ac:dyDescent="0.3">
      <c r="A15" t="s">
        <v>8</v>
      </c>
      <c r="B15">
        <v>3</v>
      </c>
      <c r="E15">
        <v>6</v>
      </c>
      <c r="G15">
        <f t="shared" si="5"/>
        <v>9</v>
      </c>
      <c r="H15" s="5">
        <f t="shared" si="6"/>
        <v>8.5714285714285715E-2</v>
      </c>
      <c r="J15" t="s">
        <v>16</v>
      </c>
      <c r="K15">
        <v>39</v>
      </c>
      <c r="L15">
        <v>49</v>
      </c>
      <c r="M15">
        <v>41.5</v>
      </c>
      <c r="N15">
        <v>17</v>
      </c>
      <c r="O15">
        <v>1793</v>
      </c>
      <c r="P15">
        <v>1979</v>
      </c>
    </row>
    <row r="16" spans="1:16" x14ac:dyDescent="0.3">
      <c r="A16" t="s">
        <v>9</v>
      </c>
      <c r="G16">
        <f t="shared" si="5"/>
        <v>0</v>
      </c>
      <c r="H16" s="5">
        <f t="shared" si="6"/>
        <v>0</v>
      </c>
      <c r="J16" t="s">
        <v>17</v>
      </c>
      <c r="K16">
        <v>4</v>
      </c>
      <c r="L16">
        <v>7</v>
      </c>
      <c r="M16">
        <v>21.3</v>
      </c>
      <c r="N16">
        <v>35.5</v>
      </c>
      <c r="O16">
        <v>1602</v>
      </c>
      <c r="P16">
        <v>2369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3</v>
      </c>
      <c r="L17">
        <v>3</v>
      </c>
      <c r="M17">
        <v>1.5</v>
      </c>
      <c r="N17">
        <v>1.4</v>
      </c>
      <c r="O17">
        <v>206</v>
      </c>
      <c r="P17">
        <v>299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12</v>
      </c>
      <c r="L18">
        <v>10</v>
      </c>
      <c r="M18">
        <v>17.5</v>
      </c>
      <c r="N18">
        <v>24.3</v>
      </c>
      <c r="O18">
        <v>1320</v>
      </c>
      <c r="P18">
        <v>2181</v>
      </c>
    </row>
    <row r="19" spans="1:18" x14ac:dyDescent="0.3">
      <c r="A19" t="s">
        <v>12</v>
      </c>
      <c r="B19">
        <v>14</v>
      </c>
      <c r="E19">
        <v>37</v>
      </c>
      <c r="G19">
        <f t="shared" si="5"/>
        <v>51</v>
      </c>
      <c r="H19" s="5">
        <f t="shared" si="6"/>
        <v>0.48571428571428571</v>
      </c>
      <c r="J19" t="s">
        <v>20</v>
      </c>
      <c r="K19">
        <v>78</v>
      </c>
      <c r="L19">
        <v>71</v>
      </c>
      <c r="M19">
        <v>26.8</v>
      </c>
      <c r="N19">
        <v>25.2</v>
      </c>
      <c r="O19">
        <v>4281</v>
      </c>
      <c r="P19">
        <v>3534</v>
      </c>
    </row>
    <row r="20" spans="1:18" x14ac:dyDescent="0.3">
      <c r="A20" t="s">
        <v>36</v>
      </c>
      <c r="B20">
        <f>SUM(B12:B19)</f>
        <v>34</v>
      </c>
      <c r="C20">
        <f t="shared" ref="C20:F20" si="7">SUM(C12:C19)</f>
        <v>0</v>
      </c>
      <c r="D20">
        <f t="shared" si="7"/>
        <v>0</v>
      </c>
      <c r="E20">
        <f t="shared" si="7"/>
        <v>71</v>
      </c>
      <c r="F20">
        <f t="shared" si="7"/>
        <v>0</v>
      </c>
      <c r="G20">
        <f t="shared" si="5"/>
        <v>105</v>
      </c>
      <c r="J20" t="s">
        <v>21</v>
      </c>
      <c r="K20">
        <v>4</v>
      </c>
      <c r="L20">
        <v>1</v>
      </c>
      <c r="M20">
        <v>38</v>
      </c>
      <c r="N20">
        <v>10.6</v>
      </c>
      <c r="O20">
        <v>2396</v>
      </c>
      <c r="P20">
        <v>1276</v>
      </c>
    </row>
    <row r="21" spans="1:18" x14ac:dyDescent="0.3">
      <c r="A21" t="s">
        <v>5</v>
      </c>
      <c r="D21">
        <v>2</v>
      </c>
      <c r="G21">
        <f t="shared" si="5"/>
        <v>2</v>
      </c>
      <c r="H21" s="5">
        <f>G21/$G$29</f>
        <v>0.66666666666666663</v>
      </c>
      <c r="J21" t="s">
        <v>13</v>
      </c>
      <c r="K21">
        <f>SUM(K15:K20)</f>
        <v>140</v>
      </c>
      <c r="L21">
        <f>SUM(L15:L20)</f>
        <v>141</v>
      </c>
      <c r="M21">
        <v>16.3</v>
      </c>
      <c r="N21">
        <v>16.7</v>
      </c>
      <c r="O21">
        <v>2232</v>
      </c>
      <c r="P21">
        <v>2096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105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2002</v>
      </c>
      <c r="K25">
        <v>205</v>
      </c>
      <c r="L25">
        <v>22.2</v>
      </c>
      <c r="M25">
        <v>2</v>
      </c>
      <c r="N25">
        <v>0.2</v>
      </c>
      <c r="O25">
        <v>80</v>
      </c>
      <c r="P25">
        <v>8.6999999999999993</v>
      </c>
      <c r="Q25">
        <v>123</v>
      </c>
      <c r="R25">
        <v>13.3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2003</v>
      </c>
      <c r="K26">
        <v>226</v>
      </c>
      <c r="L26">
        <v>23.9</v>
      </c>
      <c r="M26">
        <v>2</v>
      </c>
      <c r="N26">
        <v>0.2</v>
      </c>
      <c r="O26">
        <v>72</v>
      </c>
      <c r="P26">
        <v>7.6</v>
      </c>
      <c r="Q26">
        <v>152</v>
      </c>
      <c r="R26">
        <v>16.100000000000001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2004</v>
      </c>
      <c r="K27">
        <v>187</v>
      </c>
      <c r="L27">
        <v>20.9</v>
      </c>
      <c r="M27">
        <v>3</v>
      </c>
      <c r="N27">
        <v>0.3</v>
      </c>
      <c r="O27">
        <v>60</v>
      </c>
      <c r="P27">
        <v>6.7</v>
      </c>
      <c r="Q27">
        <v>124</v>
      </c>
      <c r="R27">
        <v>13.9</v>
      </c>
    </row>
    <row r="28" spans="1:18" x14ac:dyDescent="0.3">
      <c r="A28" t="s">
        <v>12</v>
      </c>
      <c r="D28">
        <v>1</v>
      </c>
      <c r="G28">
        <f t="shared" si="5"/>
        <v>1</v>
      </c>
      <c r="H28" s="5">
        <f t="shared" si="8"/>
        <v>0.33333333333333331</v>
      </c>
      <c r="J28">
        <v>2005</v>
      </c>
      <c r="K28">
        <v>183</v>
      </c>
      <c r="L28">
        <v>20.9</v>
      </c>
      <c r="M28">
        <v>0</v>
      </c>
      <c r="N28">
        <v>0</v>
      </c>
      <c r="O28">
        <v>58</v>
      </c>
      <c r="P28">
        <v>6.6</v>
      </c>
      <c r="Q28">
        <v>125</v>
      </c>
      <c r="R28">
        <v>14.3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3</v>
      </c>
      <c r="E29">
        <f t="shared" si="9"/>
        <v>0</v>
      </c>
      <c r="F29">
        <f t="shared" si="9"/>
        <v>0</v>
      </c>
      <c r="G29">
        <f t="shared" si="5"/>
        <v>3</v>
      </c>
      <c r="J29">
        <v>2006</v>
      </c>
      <c r="K29">
        <v>177</v>
      </c>
      <c r="L29">
        <v>18.899999999999999</v>
      </c>
      <c r="M29">
        <v>1</v>
      </c>
      <c r="N29">
        <v>0.1</v>
      </c>
      <c r="O29">
        <v>65</v>
      </c>
      <c r="P29">
        <v>7</v>
      </c>
      <c r="Q29">
        <v>111</v>
      </c>
      <c r="R29">
        <v>11.9</v>
      </c>
    </row>
    <row r="30" spans="1:18" x14ac:dyDescent="0.3">
      <c r="A30" t="s">
        <v>5</v>
      </c>
      <c r="C30">
        <v>8</v>
      </c>
      <c r="G30">
        <f t="shared" si="5"/>
        <v>8</v>
      </c>
      <c r="H30" s="5">
        <f>G30/$G$38</f>
        <v>0.8</v>
      </c>
      <c r="J30">
        <v>2007</v>
      </c>
      <c r="K30">
        <v>213</v>
      </c>
      <c r="L30">
        <v>23.5</v>
      </c>
      <c r="M30">
        <v>0</v>
      </c>
      <c r="N30">
        <v>0</v>
      </c>
      <c r="O30">
        <v>63</v>
      </c>
      <c r="P30">
        <v>7</v>
      </c>
      <c r="Q30">
        <v>150</v>
      </c>
      <c r="R30">
        <v>16.600000000000001</v>
      </c>
    </row>
    <row r="31" spans="1:18" x14ac:dyDescent="0.3">
      <c r="A31" t="s">
        <v>6</v>
      </c>
      <c r="C31">
        <v>2</v>
      </c>
      <c r="G31">
        <f>SUM(C31:F31)</f>
        <v>2</v>
      </c>
      <c r="H31" s="5">
        <f t="shared" ref="H31:H37" si="10">G31/$G$38</f>
        <v>0.2</v>
      </c>
      <c r="J31">
        <v>2008</v>
      </c>
      <c r="K31">
        <v>210</v>
      </c>
      <c r="L31">
        <v>21.3</v>
      </c>
      <c r="M31">
        <v>0</v>
      </c>
      <c r="N31">
        <v>0</v>
      </c>
      <c r="O31">
        <v>60</v>
      </c>
      <c r="P31">
        <v>6.1</v>
      </c>
      <c r="Q31">
        <v>150</v>
      </c>
      <c r="R31">
        <v>15.2</v>
      </c>
    </row>
    <row r="32" spans="1:18" x14ac:dyDescent="0.3">
      <c r="A32" t="s">
        <v>33</v>
      </c>
      <c r="G32">
        <f t="shared" si="5"/>
        <v>0</v>
      </c>
      <c r="H32" s="5">
        <f t="shared" si="10"/>
        <v>0</v>
      </c>
      <c r="J32">
        <v>2009</v>
      </c>
      <c r="K32">
        <v>188</v>
      </c>
      <c r="L32">
        <v>22.1</v>
      </c>
      <c r="M32">
        <v>2</v>
      </c>
      <c r="N32">
        <v>0.2</v>
      </c>
      <c r="O32">
        <v>58</v>
      </c>
      <c r="P32">
        <v>6.8</v>
      </c>
      <c r="Q32">
        <v>128</v>
      </c>
      <c r="R32">
        <v>15</v>
      </c>
    </row>
    <row r="33" spans="1:21" x14ac:dyDescent="0.3">
      <c r="A33" t="s">
        <v>8</v>
      </c>
      <c r="G33">
        <f t="shared" si="5"/>
        <v>0</v>
      </c>
      <c r="H33" s="5">
        <f t="shared" si="10"/>
        <v>0</v>
      </c>
      <c r="J33">
        <v>2010</v>
      </c>
      <c r="K33">
        <v>149</v>
      </c>
      <c r="L33">
        <v>18.8</v>
      </c>
      <c r="M33">
        <v>1</v>
      </c>
      <c r="N33">
        <v>0.1</v>
      </c>
      <c r="O33">
        <v>42</v>
      </c>
      <c r="P33">
        <v>5.3</v>
      </c>
      <c r="Q33">
        <v>106</v>
      </c>
      <c r="R33">
        <v>13.3</v>
      </c>
    </row>
    <row r="34" spans="1:21" x14ac:dyDescent="0.3">
      <c r="A34" t="s">
        <v>9</v>
      </c>
      <c r="G34">
        <f t="shared" si="5"/>
        <v>0</v>
      </c>
      <c r="H34" s="5">
        <f t="shared" si="10"/>
        <v>0</v>
      </c>
      <c r="J34">
        <v>2011</v>
      </c>
      <c r="K34">
        <v>120</v>
      </c>
      <c r="L34">
        <v>16.399999999999999</v>
      </c>
      <c r="M34">
        <v>1</v>
      </c>
      <c r="N34">
        <v>0.1</v>
      </c>
      <c r="O34">
        <v>32</v>
      </c>
      <c r="P34">
        <v>4.4000000000000004</v>
      </c>
      <c r="Q34">
        <v>87</v>
      </c>
      <c r="R34">
        <v>11.9</v>
      </c>
    </row>
    <row r="35" spans="1:21" x14ac:dyDescent="0.3">
      <c r="A35" t="s">
        <v>10</v>
      </c>
      <c r="G35">
        <f t="shared" si="5"/>
        <v>0</v>
      </c>
      <c r="H35" s="5">
        <f t="shared" si="10"/>
        <v>0</v>
      </c>
      <c r="J35">
        <v>2012</v>
      </c>
      <c r="K35">
        <v>141</v>
      </c>
      <c r="L35">
        <v>18.8</v>
      </c>
      <c r="M35">
        <v>1</v>
      </c>
      <c r="N35">
        <v>0.1</v>
      </c>
      <c r="O35">
        <v>35</v>
      </c>
      <c r="P35">
        <v>4.7</v>
      </c>
      <c r="Q35">
        <v>105</v>
      </c>
      <c r="R35">
        <v>14</v>
      </c>
    </row>
    <row r="36" spans="1:21" x14ac:dyDescent="0.3">
      <c r="A36" t="s">
        <v>35</v>
      </c>
      <c r="G36">
        <f t="shared" si="5"/>
        <v>0</v>
      </c>
      <c r="H36" s="5">
        <f t="shared" si="10"/>
        <v>0</v>
      </c>
      <c r="J36">
        <v>2013</v>
      </c>
      <c r="K36">
        <v>129</v>
      </c>
      <c r="L36">
        <v>16.8</v>
      </c>
      <c r="M36">
        <v>1</v>
      </c>
      <c r="N36">
        <v>0.1</v>
      </c>
      <c r="O36">
        <v>35</v>
      </c>
      <c r="P36">
        <v>4.5999999999999996</v>
      </c>
      <c r="Q36">
        <v>93</v>
      </c>
      <c r="R36">
        <v>12.1</v>
      </c>
    </row>
    <row r="37" spans="1:21" x14ac:dyDescent="0.3">
      <c r="A37" t="s">
        <v>12</v>
      </c>
      <c r="G37">
        <f t="shared" si="5"/>
        <v>0</v>
      </c>
      <c r="H37" s="5">
        <f t="shared" si="10"/>
        <v>0</v>
      </c>
      <c r="J37">
        <v>2014</v>
      </c>
      <c r="K37">
        <v>103</v>
      </c>
      <c r="L37">
        <v>14.1</v>
      </c>
      <c r="M37">
        <v>0</v>
      </c>
      <c r="N37">
        <v>0</v>
      </c>
      <c r="O37">
        <v>27</v>
      </c>
      <c r="P37">
        <v>3.7</v>
      </c>
      <c r="Q37">
        <v>76</v>
      </c>
      <c r="R37">
        <v>10.4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10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10</v>
      </c>
      <c r="J38">
        <v>2015</v>
      </c>
      <c r="K38">
        <v>138</v>
      </c>
      <c r="L38">
        <v>17.100000000000001</v>
      </c>
      <c r="M38">
        <v>3</v>
      </c>
      <c r="N38">
        <v>0.4</v>
      </c>
      <c r="O38">
        <v>40</v>
      </c>
      <c r="P38">
        <v>5</v>
      </c>
      <c r="Q38">
        <v>95</v>
      </c>
      <c r="R38">
        <v>11.7</v>
      </c>
    </row>
    <row r="39" spans="1:21" x14ac:dyDescent="0.3">
      <c r="G39">
        <f>SUM(G38,G29,G20,G11)</f>
        <v>141</v>
      </c>
      <c r="J39">
        <v>2016</v>
      </c>
      <c r="K39">
        <v>141</v>
      </c>
      <c r="L39">
        <v>16.600000000000001</v>
      </c>
      <c r="M39">
        <v>2</v>
      </c>
      <c r="N39">
        <v>0.3</v>
      </c>
      <c r="O39">
        <v>34</v>
      </c>
      <c r="P39">
        <v>4</v>
      </c>
      <c r="Q39">
        <v>105</v>
      </c>
      <c r="R39">
        <v>12.3</v>
      </c>
    </row>
    <row r="40" spans="1:21" x14ac:dyDescent="0.3">
      <c r="A40" t="s">
        <v>42</v>
      </c>
      <c r="J40">
        <v>2017</v>
      </c>
      <c r="K40">
        <v>140</v>
      </c>
      <c r="L40">
        <v>16.3</v>
      </c>
      <c r="M40">
        <v>0</v>
      </c>
      <c r="N40">
        <v>0</v>
      </c>
      <c r="O40">
        <v>40</v>
      </c>
      <c r="P40">
        <v>4.7</v>
      </c>
      <c r="Q40">
        <v>100</v>
      </c>
      <c r="R40">
        <v>11.6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  <c r="J41">
        <v>2018</v>
      </c>
      <c r="K41">
        <v>141</v>
      </c>
      <c r="L41">
        <v>16.7</v>
      </c>
      <c r="M41">
        <v>2</v>
      </c>
      <c r="N41">
        <v>0.2</v>
      </c>
      <c r="O41">
        <v>37</v>
      </c>
      <c r="P41">
        <v>4.4000000000000004</v>
      </c>
      <c r="Q41">
        <v>102</v>
      </c>
      <c r="R41">
        <v>12.1</v>
      </c>
    </row>
    <row r="42" spans="1:21" x14ac:dyDescent="0.3">
      <c r="A42" t="s">
        <v>51</v>
      </c>
      <c r="B42">
        <v>2</v>
      </c>
      <c r="C42">
        <v>1</v>
      </c>
      <c r="G42">
        <f>SUM(B42:F42)</f>
        <v>3</v>
      </c>
    </row>
    <row r="43" spans="1:21" x14ac:dyDescent="0.3">
      <c r="A43" t="s">
        <v>65</v>
      </c>
      <c r="G43">
        <f t="shared" ref="G43:G81" si="12">SUM(B43:F43)</f>
        <v>0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1</v>
      </c>
      <c r="G44">
        <f t="shared" si="12"/>
        <v>1</v>
      </c>
      <c r="J44">
        <v>141</v>
      </c>
      <c r="K44">
        <v>8.5</v>
      </c>
      <c r="L44">
        <v>2</v>
      </c>
      <c r="M44">
        <v>37</v>
      </c>
      <c r="N44">
        <v>102</v>
      </c>
      <c r="O44">
        <v>23</v>
      </c>
      <c r="P44">
        <v>105</v>
      </c>
      <c r="Q44">
        <v>3</v>
      </c>
      <c r="R44">
        <v>10</v>
      </c>
      <c r="S44">
        <v>17741</v>
      </c>
      <c r="T44">
        <v>2096</v>
      </c>
      <c r="U44">
        <v>125.8</v>
      </c>
    </row>
    <row r="45" spans="1:21" x14ac:dyDescent="0.3">
      <c r="A45" t="s">
        <v>45</v>
      </c>
      <c r="C45">
        <v>1</v>
      </c>
      <c r="G45">
        <f t="shared" si="12"/>
        <v>1</v>
      </c>
    </row>
    <row r="46" spans="1:21" x14ac:dyDescent="0.3">
      <c r="A46" t="s">
        <v>46</v>
      </c>
      <c r="B46">
        <v>1</v>
      </c>
      <c r="G46">
        <f t="shared" si="12"/>
        <v>1</v>
      </c>
      <c r="J46" t="s">
        <v>77</v>
      </c>
      <c r="K46">
        <f>J44/K44</f>
        <v>16.588235294117649</v>
      </c>
    </row>
    <row r="47" spans="1:21" x14ac:dyDescent="0.3">
      <c r="A47" t="s">
        <v>47</v>
      </c>
      <c r="B47">
        <v>8</v>
      </c>
      <c r="C47">
        <v>3</v>
      </c>
      <c r="G47">
        <f t="shared" si="12"/>
        <v>11</v>
      </c>
    </row>
    <row r="48" spans="1:21" x14ac:dyDescent="0.3">
      <c r="A48" t="s">
        <v>48</v>
      </c>
      <c r="C48">
        <v>1</v>
      </c>
      <c r="F48">
        <v>1</v>
      </c>
      <c r="G48">
        <f t="shared" si="12"/>
        <v>2</v>
      </c>
    </row>
    <row r="49" spans="1:7" x14ac:dyDescent="0.3">
      <c r="A49" t="s">
        <v>49</v>
      </c>
      <c r="B49">
        <v>3</v>
      </c>
      <c r="C49">
        <v>1</v>
      </c>
      <c r="G49">
        <f t="shared" si="12"/>
        <v>4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15</v>
      </c>
      <c r="C51">
        <f t="shared" ref="C51:F51" si="13">SUM(C42:C50)</f>
        <v>7</v>
      </c>
      <c r="D51">
        <f t="shared" si="13"/>
        <v>0</v>
      </c>
      <c r="E51">
        <f t="shared" si="13"/>
        <v>0</v>
      </c>
      <c r="F51">
        <f t="shared" si="13"/>
        <v>1</v>
      </c>
      <c r="G51">
        <f t="shared" si="12"/>
        <v>23</v>
      </c>
    </row>
    <row r="52" spans="1:7" x14ac:dyDescent="0.3">
      <c r="A52" t="s">
        <v>51</v>
      </c>
      <c r="B52">
        <v>4</v>
      </c>
      <c r="E52">
        <v>10</v>
      </c>
      <c r="G52">
        <f t="shared" si="12"/>
        <v>14</v>
      </c>
    </row>
    <row r="53" spans="1:7" x14ac:dyDescent="0.3">
      <c r="A53" t="s">
        <v>65</v>
      </c>
      <c r="B53">
        <v>1</v>
      </c>
      <c r="E53">
        <v>2</v>
      </c>
      <c r="G53">
        <f t="shared" si="12"/>
        <v>3</v>
      </c>
    </row>
    <row r="54" spans="1:7" x14ac:dyDescent="0.3">
      <c r="A54" t="s">
        <v>44</v>
      </c>
      <c r="B54">
        <v>5</v>
      </c>
      <c r="E54">
        <v>6</v>
      </c>
      <c r="G54">
        <f t="shared" si="12"/>
        <v>11</v>
      </c>
    </row>
    <row r="55" spans="1:7" x14ac:dyDescent="0.3">
      <c r="A55" t="s">
        <v>45</v>
      </c>
      <c r="B55">
        <v>2</v>
      </c>
      <c r="E55">
        <v>4</v>
      </c>
      <c r="G55">
        <f t="shared" si="12"/>
        <v>6</v>
      </c>
    </row>
    <row r="56" spans="1:7" x14ac:dyDescent="0.3">
      <c r="A56" t="s">
        <v>46</v>
      </c>
      <c r="B56">
        <v>1</v>
      </c>
      <c r="E56">
        <v>2</v>
      </c>
      <c r="G56">
        <f t="shared" si="12"/>
        <v>3</v>
      </c>
    </row>
    <row r="57" spans="1:7" x14ac:dyDescent="0.3">
      <c r="A57" t="s">
        <v>47</v>
      </c>
      <c r="B57">
        <v>13</v>
      </c>
      <c r="E57">
        <v>26</v>
      </c>
      <c r="G57">
        <f t="shared" si="12"/>
        <v>39</v>
      </c>
    </row>
    <row r="58" spans="1:7" x14ac:dyDescent="0.3">
      <c r="A58" t="s">
        <v>48</v>
      </c>
      <c r="B58">
        <v>2</v>
      </c>
      <c r="E58">
        <v>12</v>
      </c>
      <c r="G58">
        <f t="shared" si="12"/>
        <v>14</v>
      </c>
    </row>
    <row r="59" spans="1:7" x14ac:dyDescent="0.3">
      <c r="A59" t="s">
        <v>49</v>
      </c>
      <c r="B59">
        <v>6</v>
      </c>
      <c r="E59">
        <v>9</v>
      </c>
      <c r="G59">
        <f t="shared" si="12"/>
        <v>15</v>
      </c>
    </row>
    <row r="60" spans="1:7" x14ac:dyDescent="0.3">
      <c r="A60" t="s">
        <v>50</v>
      </c>
      <c r="G60">
        <f t="shared" si="12"/>
        <v>0</v>
      </c>
    </row>
    <row r="61" spans="1:7" x14ac:dyDescent="0.3">
      <c r="A61" t="s">
        <v>36</v>
      </c>
      <c r="B61">
        <f>SUM(B52:B60)</f>
        <v>34</v>
      </c>
      <c r="C61">
        <f t="shared" ref="C61" si="14">SUM(C52:C60)</f>
        <v>0</v>
      </c>
      <c r="D61">
        <f t="shared" ref="D61" si="15">SUM(D52:D60)</f>
        <v>0</v>
      </c>
      <c r="E61">
        <f t="shared" ref="E61" si="16">SUM(E52:E60)</f>
        <v>71</v>
      </c>
      <c r="F61">
        <f t="shared" ref="F61" si="17">SUM(F52:F60)</f>
        <v>0</v>
      </c>
      <c r="G61">
        <f t="shared" si="12"/>
        <v>105</v>
      </c>
    </row>
    <row r="62" spans="1:7" x14ac:dyDescent="0.3">
      <c r="A62" t="s">
        <v>51</v>
      </c>
      <c r="G62">
        <f t="shared" si="12"/>
        <v>0</v>
      </c>
    </row>
    <row r="63" spans="1:7" x14ac:dyDescent="0.3">
      <c r="A63" t="s">
        <v>65</v>
      </c>
      <c r="G63">
        <f t="shared" si="12"/>
        <v>0</v>
      </c>
    </row>
    <row r="64" spans="1:7" x14ac:dyDescent="0.3">
      <c r="A64" t="s">
        <v>44</v>
      </c>
      <c r="D64">
        <v>2</v>
      </c>
      <c r="G64">
        <f t="shared" si="12"/>
        <v>2</v>
      </c>
    </row>
    <row r="65" spans="1:7" x14ac:dyDescent="0.3">
      <c r="A65" t="s">
        <v>45</v>
      </c>
      <c r="G65">
        <f t="shared" si="12"/>
        <v>0</v>
      </c>
    </row>
    <row r="66" spans="1:7" x14ac:dyDescent="0.3">
      <c r="A66" t="s">
        <v>46</v>
      </c>
      <c r="D66">
        <v>1</v>
      </c>
      <c r="G66">
        <f t="shared" si="12"/>
        <v>1</v>
      </c>
    </row>
    <row r="67" spans="1:7" x14ac:dyDescent="0.3">
      <c r="A67" t="s">
        <v>47</v>
      </c>
      <c r="G67">
        <f t="shared" si="12"/>
        <v>0</v>
      </c>
    </row>
    <row r="68" spans="1:7" x14ac:dyDescent="0.3">
      <c r="A68" t="s">
        <v>48</v>
      </c>
      <c r="G68">
        <f t="shared" si="12"/>
        <v>0</v>
      </c>
    </row>
    <row r="69" spans="1:7" x14ac:dyDescent="0.3">
      <c r="A69" t="s">
        <v>49</v>
      </c>
      <c r="G69">
        <f t="shared" si="12"/>
        <v>0</v>
      </c>
    </row>
    <row r="70" spans="1:7" x14ac:dyDescent="0.3">
      <c r="A70" t="s">
        <v>50</v>
      </c>
      <c r="G70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" si="18">SUM(C62:C70)</f>
        <v>0</v>
      </c>
      <c r="D71">
        <f t="shared" ref="D71" si="19">SUM(D62:D70)</f>
        <v>3</v>
      </c>
      <c r="E71">
        <f t="shared" ref="E71" si="20">SUM(E62:E70)</f>
        <v>0</v>
      </c>
      <c r="F71">
        <f t="shared" ref="F71" si="21">SUM(F62:F70)</f>
        <v>0</v>
      </c>
      <c r="G71">
        <f t="shared" si="12"/>
        <v>3</v>
      </c>
    </row>
    <row r="72" spans="1:7" x14ac:dyDescent="0.3">
      <c r="A72" t="s">
        <v>51</v>
      </c>
      <c r="C72">
        <v>1</v>
      </c>
      <c r="G72">
        <f t="shared" si="12"/>
        <v>1</v>
      </c>
    </row>
    <row r="73" spans="1:7" x14ac:dyDescent="0.3">
      <c r="A73" t="s">
        <v>65</v>
      </c>
      <c r="G73">
        <f t="shared" si="12"/>
        <v>0</v>
      </c>
    </row>
    <row r="74" spans="1:7" x14ac:dyDescent="0.3">
      <c r="A74" t="s">
        <v>44</v>
      </c>
      <c r="G74">
        <f t="shared" si="12"/>
        <v>0</v>
      </c>
    </row>
    <row r="75" spans="1:7" x14ac:dyDescent="0.3">
      <c r="A75" t="s">
        <v>45</v>
      </c>
      <c r="C75">
        <v>1</v>
      </c>
      <c r="G75">
        <f t="shared" si="12"/>
        <v>1</v>
      </c>
    </row>
    <row r="76" spans="1:7" x14ac:dyDescent="0.3">
      <c r="A76" t="s">
        <v>46</v>
      </c>
      <c r="C76">
        <v>1</v>
      </c>
      <c r="G76">
        <f t="shared" si="12"/>
        <v>1</v>
      </c>
    </row>
    <row r="77" spans="1:7" x14ac:dyDescent="0.3">
      <c r="A77" t="s">
        <v>47</v>
      </c>
      <c r="C77">
        <v>4</v>
      </c>
      <c r="G77">
        <f t="shared" si="12"/>
        <v>4</v>
      </c>
    </row>
    <row r="78" spans="1:7" x14ac:dyDescent="0.3">
      <c r="A78" t="s">
        <v>48</v>
      </c>
      <c r="G78">
        <f t="shared" si="12"/>
        <v>0</v>
      </c>
    </row>
    <row r="79" spans="1:7" x14ac:dyDescent="0.3">
      <c r="A79" t="s">
        <v>49</v>
      </c>
      <c r="C79">
        <v>3</v>
      </c>
      <c r="G79">
        <f t="shared" si="12"/>
        <v>3</v>
      </c>
    </row>
    <row r="80" spans="1:7" x14ac:dyDescent="0.3">
      <c r="A80" t="s">
        <v>50</v>
      </c>
      <c r="G80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" si="22">SUM(C72:C80)</f>
        <v>10</v>
      </c>
      <c r="D81">
        <f t="shared" ref="D81" si="23">SUM(D72:D80)</f>
        <v>0</v>
      </c>
      <c r="E81">
        <f t="shared" ref="E81" si="24">SUM(E72:E80)</f>
        <v>0</v>
      </c>
      <c r="F81">
        <f t="shared" ref="F81" si="25">SUM(F72:F80)</f>
        <v>0</v>
      </c>
      <c r="G81">
        <f t="shared" si="12"/>
        <v>10</v>
      </c>
    </row>
    <row r="82" spans="1:7" x14ac:dyDescent="0.3">
      <c r="A82" t="s">
        <v>52</v>
      </c>
      <c r="B82">
        <f>SUM(B81,B71,B61,B51)</f>
        <v>49</v>
      </c>
      <c r="C82">
        <f t="shared" ref="C82:F82" si="26">SUM(C81,C71,C61,C51)</f>
        <v>17</v>
      </c>
      <c r="D82">
        <f t="shared" si="26"/>
        <v>3</v>
      </c>
      <c r="E82">
        <f t="shared" si="26"/>
        <v>71</v>
      </c>
      <c r="F82">
        <f t="shared" si="26"/>
        <v>1</v>
      </c>
      <c r="G82">
        <f>SUM(G81,G71,G61,G51)</f>
        <v>141</v>
      </c>
    </row>
    <row r="86" spans="1:7" x14ac:dyDescent="0.3">
      <c r="A86" t="s">
        <v>51</v>
      </c>
      <c r="B86">
        <f>B72+B62+B52+B42</f>
        <v>6</v>
      </c>
      <c r="C86">
        <f t="shared" ref="C86:G86" si="27">C72+C62+C52+C42</f>
        <v>2</v>
      </c>
      <c r="D86">
        <f t="shared" si="27"/>
        <v>0</v>
      </c>
      <c r="E86">
        <f t="shared" si="27"/>
        <v>10</v>
      </c>
      <c r="F86">
        <f t="shared" si="27"/>
        <v>0</v>
      </c>
      <c r="G86">
        <f t="shared" si="27"/>
        <v>18</v>
      </c>
    </row>
    <row r="87" spans="1:7" x14ac:dyDescent="0.3">
      <c r="A87" t="s">
        <v>65</v>
      </c>
      <c r="B87">
        <f t="shared" ref="B87:G95" si="28">B73+B63+B53+B43</f>
        <v>1</v>
      </c>
      <c r="C87">
        <f t="shared" si="28"/>
        <v>0</v>
      </c>
      <c r="D87">
        <f t="shared" si="28"/>
        <v>0</v>
      </c>
      <c r="E87">
        <f t="shared" si="28"/>
        <v>2</v>
      </c>
      <c r="F87">
        <f t="shared" si="28"/>
        <v>0</v>
      </c>
      <c r="G87">
        <f t="shared" si="28"/>
        <v>3</v>
      </c>
    </row>
    <row r="88" spans="1:7" x14ac:dyDescent="0.3">
      <c r="A88" t="s">
        <v>44</v>
      </c>
      <c r="B88">
        <f t="shared" si="28"/>
        <v>6</v>
      </c>
      <c r="C88">
        <f t="shared" si="28"/>
        <v>0</v>
      </c>
      <c r="D88">
        <f t="shared" si="28"/>
        <v>2</v>
      </c>
      <c r="E88">
        <f t="shared" si="28"/>
        <v>6</v>
      </c>
      <c r="F88">
        <f t="shared" si="28"/>
        <v>0</v>
      </c>
      <c r="G88">
        <f t="shared" si="28"/>
        <v>14</v>
      </c>
    </row>
    <row r="89" spans="1:7" x14ac:dyDescent="0.3">
      <c r="A89" t="s">
        <v>45</v>
      </c>
      <c r="B89">
        <f t="shared" si="28"/>
        <v>2</v>
      </c>
      <c r="C89">
        <f t="shared" si="28"/>
        <v>2</v>
      </c>
      <c r="D89">
        <f t="shared" si="28"/>
        <v>0</v>
      </c>
      <c r="E89">
        <f t="shared" si="28"/>
        <v>4</v>
      </c>
      <c r="F89">
        <f t="shared" si="28"/>
        <v>0</v>
      </c>
      <c r="G89">
        <f t="shared" si="28"/>
        <v>8</v>
      </c>
    </row>
    <row r="90" spans="1:7" x14ac:dyDescent="0.3">
      <c r="A90" t="s">
        <v>46</v>
      </c>
      <c r="B90">
        <f t="shared" si="28"/>
        <v>2</v>
      </c>
      <c r="C90">
        <f t="shared" si="28"/>
        <v>1</v>
      </c>
      <c r="D90">
        <f t="shared" si="28"/>
        <v>1</v>
      </c>
      <c r="E90">
        <f t="shared" si="28"/>
        <v>2</v>
      </c>
      <c r="F90">
        <f t="shared" si="28"/>
        <v>0</v>
      </c>
      <c r="G90">
        <f t="shared" si="28"/>
        <v>6</v>
      </c>
    </row>
    <row r="91" spans="1:7" x14ac:dyDescent="0.3">
      <c r="A91" t="s">
        <v>47</v>
      </c>
      <c r="B91">
        <f t="shared" si="28"/>
        <v>21</v>
      </c>
      <c r="C91">
        <f t="shared" si="28"/>
        <v>7</v>
      </c>
      <c r="D91">
        <f t="shared" si="28"/>
        <v>0</v>
      </c>
      <c r="E91">
        <f t="shared" si="28"/>
        <v>26</v>
      </c>
      <c r="F91">
        <f t="shared" si="28"/>
        <v>0</v>
      </c>
      <c r="G91">
        <f t="shared" si="28"/>
        <v>54</v>
      </c>
    </row>
    <row r="92" spans="1:7" x14ac:dyDescent="0.3">
      <c r="A92" t="s">
        <v>48</v>
      </c>
      <c r="B92">
        <f t="shared" si="28"/>
        <v>2</v>
      </c>
      <c r="C92">
        <f t="shared" si="28"/>
        <v>1</v>
      </c>
      <c r="D92">
        <f t="shared" si="28"/>
        <v>0</v>
      </c>
      <c r="E92">
        <f t="shared" si="28"/>
        <v>12</v>
      </c>
      <c r="F92">
        <f t="shared" si="28"/>
        <v>1</v>
      </c>
      <c r="G92">
        <f t="shared" si="28"/>
        <v>16</v>
      </c>
    </row>
    <row r="93" spans="1:7" x14ac:dyDescent="0.3">
      <c r="A93" t="s">
        <v>49</v>
      </c>
      <c r="B93">
        <f t="shared" si="28"/>
        <v>9</v>
      </c>
      <c r="C93">
        <f t="shared" si="28"/>
        <v>4</v>
      </c>
      <c r="D93">
        <f t="shared" si="28"/>
        <v>0</v>
      </c>
      <c r="E93">
        <f t="shared" si="28"/>
        <v>9</v>
      </c>
      <c r="F93">
        <f t="shared" si="28"/>
        <v>0</v>
      </c>
      <c r="G93">
        <f t="shared" si="28"/>
        <v>22</v>
      </c>
    </row>
    <row r="94" spans="1:7" x14ac:dyDescent="0.3">
      <c r="A94" t="s">
        <v>50</v>
      </c>
      <c r="B94">
        <f t="shared" si="28"/>
        <v>0</v>
      </c>
      <c r="C94">
        <f t="shared" si="28"/>
        <v>0</v>
      </c>
      <c r="D94">
        <f t="shared" si="28"/>
        <v>0</v>
      </c>
      <c r="E94">
        <f t="shared" si="28"/>
        <v>0</v>
      </c>
      <c r="F94">
        <f t="shared" si="28"/>
        <v>0</v>
      </c>
      <c r="G94">
        <f t="shared" si="28"/>
        <v>0</v>
      </c>
    </row>
    <row r="95" spans="1:7" x14ac:dyDescent="0.3">
      <c r="A95" t="s">
        <v>32</v>
      </c>
      <c r="B95">
        <f t="shared" si="28"/>
        <v>49</v>
      </c>
      <c r="C95">
        <f t="shared" si="28"/>
        <v>17</v>
      </c>
      <c r="D95">
        <f t="shared" si="28"/>
        <v>3</v>
      </c>
      <c r="E95">
        <f t="shared" si="28"/>
        <v>71</v>
      </c>
      <c r="F95">
        <f t="shared" si="28"/>
        <v>1</v>
      </c>
      <c r="G95">
        <f t="shared" si="28"/>
        <v>141</v>
      </c>
    </row>
  </sheetData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37F7-96BB-442B-856D-D19B1AAD2888}">
  <dimension ref="A1:U95"/>
  <sheetViews>
    <sheetView workbookViewId="0">
      <selection activeCell="F11" sqref="F11"/>
    </sheetView>
  </sheetViews>
  <sheetFormatPr baseColWidth="10" defaultRowHeight="14.4" x14ac:dyDescent="0.3"/>
  <sheetData>
    <row r="1" spans="1:16" x14ac:dyDescent="0.3">
      <c r="A1" t="s">
        <v>57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53</v>
      </c>
      <c r="L2" t="s">
        <v>1</v>
      </c>
      <c r="M2" t="s">
        <v>54</v>
      </c>
      <c r="N2" t="s">
        <v>4</v>
      </c>
    </row>
    <row r="3" spans="1:16" x14ac:dyDescent="0.3">
      <c r="A3" t="s">
        <v>5</v>
      </c>
      <c r="B3">
        <v>4</v>
      </c>
      <c r="C3">
        <v>4</v>
      </c>
      <c r="F3">
        <v>1</v>
      </c>
      <c r="G3">
        <f t="shared" ref="G3:G9" si="0">SUM(B3:F3)</f>
        <v>9</v>
      </c>
      <c r="H3" s="5">
        <f>G3/$G$11</f>
        <v>0.42857142857142855</v>
      </c>
      <c r="J3" t="s">
        <v>5</v>
      </c>
      <c r="K3">
        <v>67</v>
      </c>
      <c r="L3">
        <v>61</v>
      </c>
      <c r="M3" s="1">
        <f>(K3/K$11)*100</f>
        <v>47.5177304964539</v>
      </c>
      <c r="N3" s="1">
        <f>(L3/L$11)*100</f>
        <v>43.571428571428569</v>
      </c>
    </row>
    <row r="4" spans="1:16" x14ac:dyDescent="0.3">
      <c r="A4" t="s">
        <v>6</v>
      </c>
      <c r="B4">
        <v>1</v>
      </c>
      <c r="G4">
        <f t="shared" si="0"/>
        <v>1</v>
      </c>
      <c r="H4" s="5">
        <f t="shared" ref="H4:H10" si="1">G4/$G$11</f>
        <v>4.7619047619047616E-2</v>
      </c>
      <c r="J4" t="s">
        <v>6</v>
      </c>
      <c r="K4">
        <v>7</v>
      </c>
      <c r="L4">
        <v>3</v>
      </c>
      <c r="M4" s="1">
        <f t="shared" ref="M4:N11" si="2">(K4/K$11)*100</f>
        <v>4.9645390070921991</v>
      </c>
      <c r="N4" s="1">
        <f t="shared" si="2"/>
        <v>2.1428571428571428</v>
      </c>
    </row>
    <row r="5" spans="1:16" x14ac:dyDescent="0.3">
      <c r="A5" t="s">
        <v>33</v>
      </c>
      <c r="B5">
        <v>1</v>
      </c>
      <c r="G5">
        <f t="shared" si="0"/>
        <v>1</v>
      </c>
      <c r="H5" s="5">
        <f t="shared" si="1"/>
        <v>4.7619047619047616E-2</v>
      </c>
      <c r="J5" t="s">
        <v>7</v>
      </c>
      <c r="K5">
        <v>4</v>
      </c>
      <c r="L5">
        <v>2</v>
      </c>
      <c r="M5" s="1">
        <f t="shared" si="2"/>
        <v>2.8368794326241136</v>
      </c>
      <c r="N5" s="1">
        <f t="shared" si="2"/>
        <v>1.4285714285714286</v>
      </c>
    </row>
    <row r="6" spans="1:16" x14ac:dyDescent="0.3">
      <c r="A6" t="s">
        <v>8</v>
      </c>
      <c r="B6">
        <v>3</v>
      </c>
      <c r="G6">
        <f t="shared" si="0"/>
        <v>3</v>
      </c>
      <c r="H6" s="5">
        <f t="shared" si="1"/>
        <v>0.14285714285714285</v>
      </c>
      <c r="J6" t="s">
        <v>8</v>
      </c>
      <c r="K6">
        <v>10</v>
      </c>
      <c r="L6">
        <v>21</v>
      </c>
      <c r="M6" s="1">
        <f t="shared" si="2"/>
        <v>7.0921985815602842</v>
      </c>
      <c r="N6" s="1">
        <f t="shared" si="2"/>
        <v>15</v>
      </c>
    </row>
    <row r="7" spans="1:16" x14ac:dyDescent="0.3">
      <c r="A7" t="s">
        <v>9</v>
      </c>
      <c r="G7">
        <f t="shared" si="0"/>
        <v>0</v>
      </c>
      <c r="H7" s="5">
        <f t="shared" si="1"/>
        <v>0</v>
      </c>
      <c r="J7" t="s">
        <v>9</v>
      </c>
      <c r="K7">
        <v>5</v>
      </c>
      <c r="L7">
        <v>3</v>
      </c>
      <c r="M7" s="1">
        <f t="shared" si="2"/>
        <v>3.5460992907801421</v>
      </c>
      <c r="N7" s="1">
        <f t="shared" si="2"/>
        <v>2.1428571428571428</v>
      </c>
    </row>
    <row r="8" spans="1:16" x14ac:dyDescent="0.3">
      <c r="A8" t="s">
        <v>10</v>
      </c>
      <c r="G8">
        <f t="shared" si="0"/>
        <v>0</v>
      </c>
      <c r="H8" s="5">
        <f t="shared" si="1"/>
        <v>0</v>
      </c>
      <c r="J8" t="s">
        <v>10</v>
      </c>
      <c r="K8">
        <v>1</v>
      </c>
      <c r="L8">
        <v>0</v>
      </c>
      <c r="M8" s="1">
        <f t="shared" si="2"/>
        <v>0.70921985815602839</v>
      </c>
      <c r="N8" s="1">
        <f t="shared" si="2"/>
        <v>0</v>
      </c>
    </row>
    <row r="9" spans="1:16" x14ac:dyDescent="0.3">
      <c r="A9" t="s">
        <v>35</v>
      </c>
      <c r="G9">
        <f t="shared" si="0"/>
        <v>0</v>
      </c>
      <c r="H9" s="5">
        <f t="shared" si="1"/>
        <v>0</v>
      </c>
      <c r="J9" t="s">
        <v>11</v>
      </c>
      <c r="K9">
        <v>0</v>
      </c>
      <c r="L9">
        <v>1</v>
      </c>
      <c r="M9" s="1">
        <f t="shared" si="2"/>
        <v>0</v>
      </c>
      <c r="N9" s="1">
        <f t="shared" si="2"/>
        <v>0.7142857142857143</v>
      </c>
    </row>
    <row r="10" spans="1:16" x14ac:dyDescent="0.3">
      <c r="A10" t="s">
        <v>12</v>
      </c>
      <c r="B10">
        <v>4</v>
      </c>
      <c r="G10">
        <f>SUM(B10:F10)</f>
        <v>4</v>
      </c>
      <c r="H10" s="5">
        <f t="shared" si="1"/>
        <v>0.19047619047619047</v>
      </c>
      <c r="J10" t="s">
        <v>12</v>
      </c>
      <c r="K10">
        <v>47</v>
      </c>
      <c r="L10">
        <v>49</v>
      </c>
      <c r="M10" s="1">
        <f t="shared" si="2"/>
        <v>33.333333333333329</v>
      </c>
      <c r="N10" s="1">
        <f t="shared" si="2"/>
        <v>35</v>
      </c>
    </row>
    <row r="11" spans="1:16" x14ac:dyDescent="0.3">
      <c r="A11" t="s">
        <v>34</v>
      </c>
      <c r="B11">
        <f t="shared" ref="B11:E11" si="3">SUM(B3:B10)</f>
        <v>13</v>
      </c>
      <c r="C11">
        <f t="shared" si="3"/>
        <v>4</v>
      </c>
      <c r="D11">
        <f t="shared" si="3"/>
        <v>0</v>
      </c>
      <c r="E11">
        <f t="shared" si="3"/>
        <v>0</v>
      </c>
      <c r="F11" s="2">
        <v>4</v>
      </c>
      <c r="G11">
        <f>SUM(B11:F11)</f>
        <v>21</v>
      </c>
      <c r="J11" t="s">
        <v>13</v>
      </c>
      <c r="K11">
        <f>SUM(K3:K10)</f>
        <v>141</v>
      </c>
      <c r="L11">
        <f>SUM(L3:L10)</f>
        <v>140</v>
      </c>
      <c r="M11" s="1">
        <f t="shared" si="2"/>
        <v>100</v>
      </c>
      <c r="N11" s="1">
        <f t="shared" si="2"/>
        <v>100</v>
      </c>
    </row>
    <row r="12" spans="1:16" x14ac:dyDescent="0.3">
      <c r="A12" t="s">
        <v>5</v>
      </c>
      <c r="B12">
        <v>8</v>
      </c>
      <c r="E12">
        <v>31</v>
      </c>
      <c r="G12">
        <f t="shared" ref="G12:G38" si="4">SUM(B12:F12)</f>
        <v>39</v>
      </c>
      <c r="H12" s="5">
        <f>G12/$G$20</f>
        <v>0.375</v>
      </c>
    </row>
    <row r="13" spans="1:16" x14ac:dyDescent="0.3">
      <c r="A13" t="s">
        <v>6</v>
      </c>
      <c r="E13">
        <v>2</v>
      </c>
      <c r="G13">
        <f t="shared" si="4"/>
        <v>2</v>
      </c>
      <c r="H13" s="5">
        <f t="shared" ref="H13:H19" si="5">G13/$G$20</f>
        <v>1.9230769230769232E-2</v>
      </c>
      <c r="J13" t="s">
        <v>40</v>
      </c>
    </row>
    <row r="14" spans="1:16" x14ac:dyDescent="0.3">
      <c r="A14" t="s">
        <v>33</v>
      </c>
      <c r="E14">
        <v>1</v>
      </c>
      <c r="G14">
        <f t="shared" si="4"/>
        <v>1</v>
      </c>
      <c r="H14" s="5">
        <f t="shared" si="5"/>
        <v>9.6153846153846159E-3</v>
      </c>
      <c r="J14" t="s">
        <v>14</v>
      </c>
      <c r="K14" t="s">
        <v>55</v>
      </c>
      <c r="L14" t="s">
        <v>1</v>
      </c>
      <c r="M14">
        <v>2016</v>
      </c>
      <c r="N14">
        <v>2017</v>
      </c>
      <c r="O14">
        <v>2016</v>
      </c>
      <c r="P14">
        <v>2017</v>
      </c>
    </row>
    <row r="15" spans="1:16" x14ac:dyDescent="0.3">
      <c r="A15" t="s">
        <v>8</v>
      </c>
      <c r="B15">
        <v>2</v>
      </c>
      <c r="E15">
        <v>16</v>
      </c>
      <c r="G15">
        <f t="shared" si="4"/>
        <v>18</v>
      </c>
      <c r="H15" s="5">
        <f t="shared" si="5"/>
        <v>0.17307692307692307</v>
      </c>
      <c r="J15" t="s">
        <v>16</v>
      </c>
      <c r="K15">
        <v>44</v>
      </c>
      <c r="L15">
        <v>39</v>
      </c>
      <c r="M15">
        <v>16.2</v>
      </c>
      <c r="N15">
        <v>41.5</v>
      </c>
      <c r="O15">
        <v>3020</v>
      </c>
      <c r="P15">
        <v>1793</v>
      </c>
    </row>
    <row r="16" spans="1:16" x14ac:dyDescent="0.3">
      <c r="A16" t="s">
        <v>9</v>
      </c>
      <c r="B16">
        <v>1</v>
      </c>
      <c r="G16">
        <f t="shared" si="4"/>
        <v>1</v>
      </c>
      <c r="H16" s="5">
        <f t="shared" si="5"/>
        <v>9.6153846153846159E-3</v>
      </c>
      <c r="J16" t="s">
        <v>17</v>
      </c>
      <c r="K16">
        <v>8</v>
      </c>
      <c r="L16">
        <v>4</v>
      </c>
      <c r="M16">
        <v>46.1</v>
      </c>
      <c r="N16">
        <v>21.3</v>
      </c>
      <c r="O16">
        <v>4665</v>
      </c>
      <c r="P16">
        <v>1602</v>
      </c>
    </row>
    <row r="17" spans="1:18" x14ac:dyDescent="0.3">
      <c r="A17" t="s">
        <v>10</v>
      </c>
      <c r="G17">
        <f t="shared" si="4"/>
        <v>0</v>
      </c>
      <c r="H17" s="5">
        <f t="shared" si="5"/>
        <v>0</v>
      </c>
      <c r="J17" t="s">
        <v>18</v>
      </c>
      <c r="K17">
        <v>1</v>
      </c>
      <c r="L17">
        <v>3</v>
      </c>
      <c r="M17">
        <v>0.5</v>
      </c>
      <c r="N17">
        <v>1.5</v>
      </c>
      <c r="O17">
        <v>443</v>
      </c>
      <c r="P17">
        <v>206</v>
      </c>
    </row>
    <row r="18" spans="1:18" x14ac:dyDescent="0.3">
      <c r="A18" t="s">
        <v>35</v>
      </c>
      <c r="E18">
        <v>1</v>
      </c>
      <c r="G18">
        <f t="shared" si="4"/>
        <v>1</v>
      </c>
      <c r="H18" s="5">
        <f t="shared" si="5"/>
        <v>9.6153846153846159E-3</v>
      </c>
      <c r="J18" t="s">
        <v>19</v>
      </c>
      <c r="K18">
        <v>12</v>
      </c>
      <c r="L18">
        <v>12</v>
      </c>
      <c r="M18">
        <v>17.100000000000001</v>
      </c>
      <c r="N18">
        <v>17.5</v>
      </c>
      <c r="O18">
        <v>1760</v>
      </c>
      <c r="P18">
        <v>1320</v>
      </c>
    </row>
    <row r="19" spans="1:18" x14ac:dyDescent="0.3">
      <c r="A19" t="s">
        <v>12</v>
      </c>
      <c r="B19">
        <v>15</v>
      </c>
      <c r="E19">
        <v>27</v>
      </c>
      <c r="G19">
        <f t="shared" si="4"/>
        <v>42</v>
      </c>
      <c r="H19" s="5">
        <f t="shared" si="5"/>
        <v>0.40384615384615385</v>
      </c>
      <c r="J19" t="s">
        <v>20</v>
      </c>
      <c r="K19">
        <v>73</v>
      </c>
      <c r="L19">
        <v>78</v>
      </c>
      <c r="M19">
        <v>25</v>
      </c>
      <c r="N19">
        <v>26.8</v>
      </c>
      <c r="O19">
        <v>3341</v>
      </c>
      <c r="P19">
        <v>4281</v>
      </c>
    </row>
    <row r="20" spans="1:18" x14ac:dyDescent="0.3">
      <c r="A20" t="s">
        <v>36</v>
      </c>
      <c r="B20">
        <f>SUM(B12:B19)</f>
        <v>26</v>
      </c>
      <c r="C20">
        <f t="shared" ref="C20:F20" si="6">SUM(C12:C19)</f>
        <v>0</v>
      </c>
      <c r="D20">
        <f t="shared" si="6"/>
        <v>0</v>
      </c>
      <c r="E20">
        <f t="shared" si="6"/>
        <v>78</v>
      </c>
      <c r="F20">
        <f t="shared" si="6"/>
        <v>0</v>
      </c>
      <c r="G20">
        <f t="shared" si="4"/>
        <v>104</v>
      </c>
      <c r="J20" t="s">
        <v>21</v>
      </c>
      <c r="K20">
        <v>3</v>
      </c>
      <c r="L20">
        <v>4</v>
      </c>
      <c r="M20">
        <v>17.600000000000001</v>
      </c>
      <c r="N20">
        <v>38</v>
      </c>
      <c r="O20">
        <v>1872</v>
      </c>
      <c r="P20">
        <v>2396</v>
      </c>
    </row>
    <row r="21" spans="1:18" x14ac:dyDescent="0.3">
      <c r="A21" t="s">
        <v>5</v>
      </c>
      <c r="D21">
        <v>3</v>
      </c>
      <c r="G21">
        <f t="shared" si="4"/>
        <v>3</v>
      </c>
      <c r="H21" s="5">
        <f>G21/$G$29</f>
        <v>1</v>
      </c>
      <c r="J21" t="s">
        <v>13</v>
      </c>
      <c r="K21">
        <f>SUM(K15:K20)</f>
        <v>141</v>
      </c>
      <c r="L21">
        <f>SUM(L15:L20)</f>
        <v>140</v>
      </c>
      <c r="M21">
        <v>16.600000000000001</v>
      </c>
      <c r="N21">
        <v>16.3</v>
      </c>
      <c r="O21">
        <v>2481</v>
      </c>
      <c r="P21">
        <v>2232</v>
      </c>
    </row>
    <row r="22" spans="1:18" x14ac:dyDescent="0.3">
      <c r="A22" t="s">
        <v>6</v>
      </c>
      <c r="G22">
        <f t="shared" si="4"/>
        <v>0</v>
      </c>
      <c r="H22" s="5">
        <f t="shared" ref="H22:H28" si="7">G22/$G$29</f>
        <v>0</v>
      </c>
    </row>
    <row r="23" spans="1:18" x14ac:dyDescent="0.3">
      <c r="A23" t="s">
        <v>33</v>
      </c>
      <c r="G23">
        <f t="shared" si="4"/>
        <v>0</v>
      </c>
      <c r="H23" s="5">
        <f t="shared" si="7"/>
        <v>0</v>
      </c>
      <c r="J23" t="s">
        <v>104</v>
      </c>
    </row>
    <row r="24" spans="1:18" x14ac:dyDescent="0.3">
      <c r="A24" t="s">
        <v>8</v>
      </c>
      <c r="G24">
        <f t="shared" si="4"/>
        <v>0</v>
      </c>
      <c r="H24" s="5">
        <f t="shared" si="7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4"/>
        <v>0</v>
      </c>
      <c r="H25" s="5">
        <f t="shared" si="7"/>
        <v>0</v>
      </c>
      <c r="J25">
        <v>2004</v>
      </c>
      <c r="K25">
        <v>187</v>
      </c>
      <c r="L25">
        <v>20.9</v>
      </c>
      <c r="M25">
        <v>3</v>
      </c>
      <c r="N25">
        <v>0.3</v>
      </c>
      <c r="O25">
        <v>60</v>
      </c>
      <c r="P25">
        <v>6.7</v>
      </c>
      <c r="Q25">
        <v>124</v>
      </c>
      <c r="R25">
        <v>13.9</v>
      </c>
    </row>
    <row r="26" spans="1:18" x14ac:dyDescent="0.3">
      <c r="A26" t="s">
        <v>10</v>
      </c>
      <c r="G26">
        <f t="shared" si="4"/>
        <v>0</v>
      </c>
      <c r="H26" s="5">
        <f t="shared" si="7"/>
        <v>0</v>
      </c>
      <c r="J26">
        <v>2005</v>
      </c>
      <c r="K26">
        <v>183</v>
      </c>
      <c r="L26">
        <v>20.9</v>
      </c>
      <c r="M26">
        <v>0</v>
      </c>
      <c r="N26">
        <v>0</v>
      </c>
      <c r="O26">
        <v>58</v>
      </c>
      <c r="P26">
        <v>6.6</v>
      </c>
      <c r="Q26">
        <v>125</v>
      </c>
      <c r="R26">
        <v>14.3</v>
      </c>
    </row>
    <row r="27" spans="1:18" x14ac:dyDescent="0.3">
      <c r="A27" t="s">
        <v>35</v>
      </c>
      <c r="G27">
        <f t="shared" si="4"/>
        <v>0</v>
      </c>
      <c r="H27" s="5">
        <f t="shared" si="7"/>
        <v>0</v>
      </c>
      <c r="J27">
        <v>2006</v>
      </c>
      <c r="K27">
        <v>177</v>
      </c>
      <c r="L27">
        <v>18.899999999999999</v>
      </c>
      <c r="M27">
        <v>1</v>
      </c>
      <c r="N27">
        <v>0.1</v>
      </c>
      <c r="O27">
        <v>65</v>
      </c>
      <c r="P27">
        <v>7</v>
      </c>
      <c r="Q27">
        <v>111</v>
      </c>
      <c r="R27">
        <v>11.9</v>
      </c>
    </row>
    <row r="28" spans="1:18" x14ac:dyDescent="0.3">
      <c r="A28" t="s">
        <v>12</v>
      </c>
      <c r="G28">
        <f t="shared" si="4"/>
        <v>0</v>
      </c>
      <c r="H28" s="5">
        <f t="shared" si="7"/>
        <v>0</v>
      </c>
      <c r="J28">
        <v>2007</v>
      </c>
      <c r="K28">
        <v>213</v>
      </c>
      <c r="L28">
        <v>23.5</v>
      </c>
      <c r="M28">
        <v>0</v>
      </c>
      <c r="N28">
        <v>0</v>
      </c>
      <c r="O28">
        <v>63</v>
      </c>
      <c r="P28">
        <v>7</v>
      </c>
      <c r="Q28">
        <v>150</v>
      </c>
      <c r="R28">
        <v>16.600000000000001</v>
      </c>
    </row>
    <row r="29" spans="1:18" x14ac:dyDescent="0.3">
      <c r="A29" t="s">
        <v>38</v>
      </c>
      <c r="B29">
        <f>SUM(B21:B28)</f>
        <v>0</v>
      </c>
      <c r="C29">
        <f t="shared" ref="C29:F29" si="8">SUM(C21:C28)</f>
        <v>0</v>
      </c>
      <c r="D29">
        <f t="shared" si="8"/>
        <v>3</v>
      </c>
      <c r="E29">
        <f t="shared" si="8"/>
        <v>0</v>
      </c>
      <c r="F29">
        <f t="shared" si="8"/>
        <v>0</v>
      </c>
      <c r="G29">
        <f t="shared" si="4"/>
        <v>3</v>
      </c>
      <c r="J29">
        <v>2008</v>
      </c>
      <c r="K29">
        <v>210</v>
      </c>
      <c r="L29">
        <v>21.3</v>
      </c>
      <c r="M29">
        <v>0</v>
      </c>
      <c r="N29">
        <v>0</v>
      </c>
      <c r="O29">
        <v>60</v>
      </c>
      <c r="P29">
        <v>6.1</v>
      </c>
      <c r="Q29">
        <v>150</v>
      </c>
      <c r="R29">
        <v>15.2</v>
      </c>
    </row>
    <row r="30" spans="1:18" x14ac:dyDescent="0.3">
      <c r="A30" t="s">
        <v>5</v>
      </c>
      <c r="C30">
        <v>10</v>
      </c>
      <c r="G30">
        <f t="shared" si="4"/>
        <v>10</v>
      </c>
      <c r="H30" s="5">
        <f>G30/$G$38</f>
        <v>0.83333333333333337</v>
      </c>
      <c r="J30">
        <v>2009</v>
      </c>
      <c r="K30">
        <v>188</v>
      </c>
      <c r="L30">
        <v>22.1</v>
      </c>
      <c r="M30">
        <v>2</v>
      </c>
      <c r="N30">
        <v>0.2</v>
      </c>
      <c r="O30">
        <v>58</v>
      </c>
      <c r="P30">
        <v>6.8</v>
      </c>
      <c r="Q30">
        <v>128</v>
      </c>
      <c r="R30">
        <v>15</v>
      </c>
    </row>
    <row r="31" spans="1:18" x14ac:dyDescent="0.3">
      <c r="A31" t="s">
        <v>6</v>
      </c>
      <c r="G31">
        <f>SUM(C31:F31)</f>
        <v>0</v>
      </c>
      <c r="H31" s="5">
        <f t="shared" ref="H31:H37" si="9">G31/$G$38</f>
        <v>0</v>
      </c>
      <c r="J31">
        <v>2010</v>
      </c>
      <c r="K31">
        <v>149</v>
      </c>
      <c r="L31">
        <v>18.8</v>
      </c>
      <c r="M31">
        <v>1</v>
      </c>
      <c r="N31">
        <v>0.1</v>
      </c>
      <c r="O31">
        <v>42</v>
      </c>
      <c r="P31">
        <v>5.3</v>
      </c>
      <c r="Q31">
        <v>106</v>
      </c>
      <c r="R31">
        <v>13.3</v>
      </c>
    </row>
    <row r="32" spans="1:18" x14ac:dyDescent="0.3">
      <c r="A32" t="s">
        <v>33</v>
      </c>
      <c r="G32">
        <f t="shared" si="4"/>
        <v>0</v>
      </c>
      <c r="H32" s="5">
        <f t="shared" si="9"/>
        <v>0</v>
      </c>
      <c r="J32">
        <v>2011</v>
      </c>
      <c r="K32">
        <v>120</v>
      </c>
      <c r="L32">
        <v>16.399999999999999</v>
      </c>
      <c r="M32">
        <v>1</v>
      </c>
      <c r="N32">
        <v>0.1</v>
      </c>
      <c r="O32">
        <v>32</v>
      </c>
      <c r="P32">
        <v>4.4000000000000004</v>
      </c>
      <c r="Q32">
        <v>87</v>
      </c>
      <c r="R32">
        <v>11.9</v>
      </c>
    </row>
    <row r="33" spans="1:21" x14ac:dyDescent="0.3">
      <c r="A33" t="s">
        <v>8</v>
      </c>
      <c r="G33">
        <f t="shared" si="4"/>
        <v>0</v>
      </c>
      <c r="H33" s="5">
        <f t="shared" si="9"/>
        <v>0</v>
      </c>
      <c r="J33">
        <v>2012</v>
      </c>
      <c r="K33">
        <v>141</v>
      </c>
      <c r="L33">
        <v>18.8</v>
      </c>
      <c r="M33">
        <v>1</v>
      </c>
      <c r="N33">
        <v>0.1</v>
      </c>
      <c r="O33">
        <v>35</v>
      </c>
      <c r="P33">
        <v>4.7</v>
      </c>
      <c r="Q33">
        <v>105</v>
      </c>
      <c r="R33">
        <v>14</v>
      </c>
    </row>
    <row r="34" spans="1:21" x14ac:dyDescent="0.3">
      <c r="A34" t="s">
        <v>9</v>
      </c>
      <c r="C34">
        <v>2</v>
      </c>
      <c r="G34">
        <f t="shared" si="4"/>
        <v>2</v>
      </c>
      <c r="H34" s="5">
        <f t="shared" si="9"/>
        <v>0.16666666666666666</v>
      </c>
      <c r="J34">
        <v>2013</v>
      </c>
      <c r="K34">
        <v>129</v>
      </c>
      <c r="L34">
        <v>16.8</v>
      </c>
      <c r="M34">
        <v>1</v>
      </c>
      <c r="N34">
        <v>0.1</v>
      </c>
      <c r="O34">
        <v>35</v>
      </c>
      <c r="P34">
        <v>4.5999999999999996</v>
      </c>
      <c r="Q34">
        <v>93</v>
      </c>
      <c r="R34">
        <v>12.1</v>
      </c>
    </row>
    <row r="35" spans="1:21" x14ac:dyDescent="0.3">
      <c r="A35" t="s">
        <v>10</v>
      </c>
      <c r="G35">
        <f t="shared" si="4"/>
        <v>0</v>
      </c>
      <c r="H35" s="5">
        <f t="shared" si="9"/>
        <v>0</v>
      </c>
      <c r="J35">
        <v>2014</v>
      </c>
      <c r="K35">
        <v>103</v>
      </c>
      <c r="L35">
        <v>14.1</v>
      </c>
      <c r="M35">
        <v>0</v>
      </c>
      <c r="N35">
        <v>0</v>
      </c>
      <c r="O35">
        <v>27</v>
      </c>
      <c r="P35">
        <v>3.7</v>
      </c>
      <c r="Q35">
        <v>76</v>
      </c>
      <c r="R35">
        <v>10.4</v>
      </c>
    </row>
    <row r="36" spans="1:21" x14ac:dyDescent="0.3">
      <c r="A36" t="s">
        <v>35</v>
      </c>
      <c r="G36">
        <f t="shared" si="4"/>
        <v>0</v>
      </c>
      <c r="H36" s="5">
        <f t="shared" si="9"/>
        <v>0</v>
      </c>
      <c r="J36">
        <v>2015</v>
      </c>
      <c r="K36">
        <v>138</v>
      </c>
      <c r="L36">
        <v>17.100000000000001</v>
      </c>
      <c r="M36">
        <v>3</v>
      </c>
      <c r="N36">
        <v>0.4</v>
      </c>
      <c r="O36">
        <v>40</v>
      </c>
      <c r="P36">
        <v>5</v>
      </c>
      <c r="Q36">
        <v>95</v>
      </c>
      <c r="R36">
        <v>11.7</v>
      </c>
    </row>
    <row r="37" spans="1:21" x14ac:dyDescent="0.3">
      <c r="A37" t="s">
        <v>12</v>
      </c>
      <c r="G37">
        <f t="shared" si="4"/>
        <v>0</v>
      </c>
      <c r="H37" s="5">
        <f t="shared" si="9"/>
        <v>0</v>
      </c>
      <c r="J37">
        <v>2016</v>
      </c>
      <c r="K37">
        <v>141</v>
      </c>
      <c r="L37">
        <v>16.600000000000001</v>
      </c>
      <c r="M37">
        <v>2</v>
      </c>
      <c r="N37">
        <v>0.3</v>
      </c>
      <c r="O37">
        <v>34</v>
      </c>
      <c r="P37">
        <v>4</v>
      </c>
      <c r="Q37">
        <v>105</v>
      </c>
      <c r="R37">
        <v>12.3</v>
      </c>
    </row>
    <row r="38" spans="1:21" x14ac:dyDescent="0.3">
      <c r="A38" t="s">
        <v>37</v>
      </c>
      <c r="B38">
        <f>SUM(B30:B37)</f>
        <v>0</v>
      </c>
      <c r="C38">
        <f t="shared" ref="C38:F38" si="10">SUM(C30:C37)</f>
        <v>12</v>
      </c>
      <c r="D38">
        <f t="shared" si="10"/>
        <v>0</v>
      </c>
      <c r="E38">
        <f t="shared" si="10"/>
        <v>0</v>
      </c>
      <c r="F38">
        <f t="shared" si="10"/>
        <v>0</v>
      </c>
      <c r="G38">
        <f t="shared" si="4"/>
        <v>12</v>
      </c>
      <c r="J38">
        <v>2017</v>
      </c>
      <c r="K38">
        <v>140</v>
      </c>
      <c r="L38">
        <v>16.3</v>
      </c>
      <c r="M38">
        <v>0</v>
      </c>
      <c r="N38">
        <v>0</v>
      </c>
      <c r="O38">
        <v>40</v>
      </c>
      <c r="P38">
        <v>4.7</v>
      </c>
      <c r="Q38">
        <v>100</v>
      </c>
      <c r="R38">
        <v>11.6</v>
      </c>
    </row>
    <row r="39" spans="1:21" x14ac:dyDescent="0.3">
      <c r="G39">
        <f>SUM(G38,G29,G20,G11)</f>
        <v>140</v>
      </c>
    </row>
    <row r="40" spans="1:21" x14ac:dyDescent="0.3">
      <c r="A40" t="s">
        <v>56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G42">
        <f>SUM(B42:F42)</f>
        <v>0</v>
      </c>
    </row>
    <row r="43" spans="1:21" x14ac:dyDescent="0.3">
      <c r="A43" t="s">
        <v>65</v>
      </c>
      <c r="B43">
        <v>2</v>
      </c>
      <c r="G43">
        <f t="shared" ref="G43:G81" si="11">SUM(B43:F43)</f>
        <v>2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1</v>
      </c>
      <c r="G44">
        <f t="shared" si="11"/>
        <v>1</v>
      </c>
      <c r="J44">
        <v>140</v>
      </c>
      <c r="K44">
        <v>8.6</v>
      </c>
      <c r="L44">
        <v>0</v>
      </c>
      <c r="M44">
        <v>40</v>
      </c>
      <c r="N44">
        <v>100</v>
      </c>
      <c r="O44">
        <v>21</v>
      </c>
      <c r="P44">
        <v>104</v>
      </c>
      <c r="Q44">
        <v>3</v>
      </c>
      <c r="R44">
        <v>12</v>
      </c>
      <c r="S44">
        <v>19167</v>
      </c>
      <c r="T44">
        <v>2232</v>
      </c>
      <c r="U44">
        <v>136.9</v>
      </c>
    </row>
    <row r="45" spans="1:21" x14ac:dyDescent="0.3">
      <c r="A45" t="s">
        <v>45</v>
      </c>
      <c r="B45">
        <v>2</v>
      </c>
      <c r="G45">
        <f t="shared" si="11"/>
        <v>2</v>
      </c>
    </row>
    <row r="46" spans="1:21" x14ac:dyDescent="0.3">
      <c r="A46" t="s">
        <v>46</v>
      </c>
      <c r="B46">
        <v>1</v>
      </c>
      <c r="G46">
        <f t="shared" si="11"/>
        <v>1</v>
      </c>
      <c r="J46" t="s">
        <v>77</v>
      </c>
      <c r="K46">
        <f>J44/K44</f>
        <v>16.279069767441861</v>
      </c>
    </row>
    <row r="47" spans="1:21" x14ac:dyDescent="0.3">
      <c r="A47" t="s">
        <v>47</v>
      </c>
      <c r="B47">
        <v>3</v>
      </c>
      <c r="C47">
        <v>3</v>
      </c>
      <c r="F47">
        <v>2</v>
      </c>
      <c r="G47">
        <f t="shared" si="11"/>
        <v>8</v>
      </c>
    </row>
    <row r="48" spans="1:21" x14ac:dyDescent="0.3">
      <c r="A48" t="s">
        <v>48</v>
      </c>
      <c r="B48">
        <v>3</v>
      </c>
      <c r="C48">
        <v>1</v>
      </c>
      <c r="F48">
        <v>2</v>
      </c>
      <c r="G48">
        <f t="shared" si="11"/>
        <v>6</v>
      </c>
    </row>
    <row r="49" spans="1:7" x14ac:dyDescent="0.3">
      <c r="A49" t="s">
        <v>49</v>
      </c>
      <c r="B49">
        <v>1</v>
      </c>
      <c r="G49">
        <f t="shared" si="11"/>
        <v>1</v>
      </c>
    </row>
    <row r="50" spans="1:7" x14ac:dyDescent="0.3">
      <c r="A50" t="s">
        <v>50</v>
      </c>
      <c r="G50">
        <f t="shared" si="11"/>
        <v>0</v>
      </c>
    </row>
    <row r="51" spans="1:7" x14ac:dyDescent="0.3">
      <c r="A51" t="s">
        <v>34</v>
      </c>
      <c r="B51">
        <f>SUM(B42:B50)</f>
        <v>13</v>
      </c>
      <c r="C51">
        <f t="shared" ref="C51:F51" si="12">SUM(C42:C50)</f>
        <v>4</v>
      </c>
      <c r="D51">
        <f t="shared" si="12"/>
        <v>0</v>
      </c>
      <c r="E51">
        <f t="shared" si="12"/>
        <v>0</v>
      </c>
      <c r="F51">
        <f t="shared" si="12"/>
        <v>4</v>
      </c>
      <c r="G51">
        <f t="shared" si="11"/>
        <v>21</v>
      </c>
    </row>
    <row r="52" spans="1:7" x14ac:dyDescent="0.3">
      <c r="A52" t="s">
        <v>51</v>
      </c>
      <c r="B52">
        <v>3</v>
      </c>
      <c r="E52">
        <v>8</v>
      </c>
      <c r="G52">
        <f t="shared" si="11"/>
        <v>11</v>
      </c>
    </row>
    <row r="53" spans="1:7" x14ac:dyDescent="0.3">
      <c r="A53" t="s">
        <v>65</v>
      </c>
      <c r="E53">
        <v>2</v>
      </c>
      <c r="G53">
        <f t="shared" si="11"/>
        <v>2</v>
      </c>
    </row>
    <row r="54" spans="1:7" x14ac:dyDescent="0.3">
      <c r="A54" t="s">
        <v>44</v>
      </c>
      <c r="B54">
        <v>3</v>
      </c>
      <c r="E54">
        <v>6</v>
      </c>
      <c r="G54">
        <f t="shared" si="11"/>
        <v>9</v>
      </c>
    </row>
    <row r="55" spans="1:7" x14ac:dyDescent="0.3">
      <c r="A55" t="s">
        <v>45</v>
      </c>
      <c r="E55">
        <v>7</v>
      </c>
      <c r="G55">
        <f t="shared" si="11"/>
        <v>7</v>
      </c>
    </row>
    <row r="56" spans="1:7" x14ac:dyDescent="0.3">
      <c r="A56" t="s">
        <v>46</v>
      </c>
      <c r="B56">
        <v>3</v>
      </c>
      <c r="E56">
        <v>9</v>
      </c>
      <c r="G56">
        <f t="shared" si="11"/>
        <v>12</v>
      </c>
    </row>
    <row r="57" spans="1:7" x14ac:dyDescent="0.3">
      <c r="A57" t="s">
        <v>47</v>
      </c>
      <c r="B57">
        <v>7</v>
      </c>
      <c r="E57">
        <v>22</v>
      </c>
      <c r="G57">
        <f t="shared" si="11"/>
        <v>29</v>
      </c>
    </row>
    <row r="58" spans="1:7" x14ac:dyDescent="0.3">
      <c r="A58" t="s">
        <v>48</v>
      </c>
      <c r="B58">
        <v>2</v>
      </c>
      <c r="E58">
        <v>10</v>
      </c>
      <c r="G58">
        <f t="shared" si="11"/>
        <v>12</v>
      </c>
    </row>
    <row r="59" spans="1:7" x14ac:dyDescent="0.3">
      <c r="A59" t="s">
        <v>49</v>
      </c>
      <c r="B59">
        <v>7</v>
      </c>
      <c r="E59">
        <v>10</v>
      </c>
      <c r="G59">
        <f t="shared" si="11"/>
        <v>17</v>
      </c>
    </row>
    <row r="60" spans="1:7" x14ac:dyDescent="0.3">
      <c r="A60" t="s">
        <v>50</v>
      </c>
      <c r="B60">
        <v>1</v>
      </c>
      <c r="E60">
        <v>4</v>
      </c>
      <c r="G60">
        <f t="shared" si="11"/>
        <v>5</v>
      </c>
    </row>
    <row r="61" spans="1:7" x14ac:dyDescent="0.3">
      <c r="A61" t="s">
        <v>36</v>
      </c>
      <c r="B61">
        <f>SUM(B52:B60)</f>
        <v>26</v>
      </c>
      <c r="C61">
        <f t="shared" ref="C61:F61" si="13">SUM(C52:C60)</f>
        <v>0</v>
      </c>
      <c r="D61">
        <f t="shared" si="13"/>
        <v>0</v>
      </c>
      <c r="E61">
        <f t="shared" si="13"/>
        <v>78</v>
      </c>
      <c r="F61">
        <f t="shared" si="13"/>
        <v>0</v>
      </c>
      <c r="G61">
        <f t="shared" si="11"/>
        <v>104</v>
      </c>
    </row>
    <row r="62" spans="1:7" x14ac:dyDescent="0.3">
      <c r="A62" t="s">
        <v>51</v>
      </c>
      <c r="G62">
        <f t="shared" si="11"/>
        <v>0</v>
      </c>
    </row>
    <row r="63" spans="1:7" x14ac:dyDescent="0.3">
      <c r="A63" t="s">
        <v>65</v>
      </c>
      <c r="G63">
        <f t="shared" si="11"/>
        <v>0</v>
      </c>
    </row>
    <row r="64" spans="1:7" x14ac:dyDescent="0.3">
      <c r="A64" t="s">
        <v>44</v>
      </c>
      <c r="G64">
        <f t="shared" si="11"/>
        <v>0</v>
      </c>
    </row>
    <row r="65" spans="1:7" x14ac:dyDescent="0.3">
      <c r="A65" t="s">
        <v>45</v>
      </c>
      <c r="G65">
        <f t="shared" si="11"/>
        <v>0</v>
      </c>
    </row>
    <row r="66" spans="1:7" x14ac:dyDescent="0.3">
      <c r="A66" t="s">
        <v>46</v>
      </c>
      <c r="G66">
        <f t="shared" si="11"/>
        <v>0</v>
      </c>
    </row>
    <row r="67" spans="1:7" x14ac:dyDescent="0.3">
      <c r="A67" t="s">
        <v>47</v>
      </c>
      <c r="D67">
        <v>3</v>
      </c>
      <c r="G67">
        <f t="shared" si="11"/>
        <v>3</v>
      </c>
    </row>
    <row r="68" spans="1:7" x14ac:dyDescent="0.3">
      <c r="A68" t="s">
        <v>48</v>
      </c>
      <c r="G68">
        <f t="shared" si="11"/>
        <v>0</v>
      </c>
    </row>
    <row r="69" spans="1:7" x14ac:dyDescent="0.3">
      <c r="A69" t="s">
        <v>49</v>
      </c>
      <c r="G69">
        <f t="shared" si="11"/>
        <v>0</v>
      </c>
    </row>
    <row r="70" spans="1:7" x14ac:dyDescent="0.3">
      <c r="A70" t="s">
        <v>50</v>
      </c>
      <c r="G70">
        <f t="shared" si="11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4">SUM(C62:C70)</f>
        <v>0</v>
      </c>
      <c r="D71">
        <f t="shared" si="14"/>
        <v>3</v>
      </c>
      <c r="E71">
        <f t="shared" si="14"/>
        <v>0</v>
      </c>
      <c r="F71">
        <f t="shared" si="14"/>
        <v>0</v>
      </c>
      <c r="G71">
        <f t="shared" si="11"/>
        <v>3</v>
      </c>
    </row>
    <row r="72" spans="1:7" x14ac:dyDescent="0.3">
      <c r="A72" t="s">
        <v>51</v>
      </c>
      <c r="G72">
        <f t="shared" si="11"/>
        <v>0</v>
      </c>
    </row>
    <row r="73" spans="1:7" x14ac:dyDescent="0.3">
      <c r="A73" t="s">
        <v>65</v>
      </c>
      <c r="G73">
        <f t="shared" si="11"/>
        <v>0</v>
      </c>
    </row>
    <row r="74" spans="1:7" x14ac:dyDescent="0.3">
      <c r="A74" t="s">
        <v>44</v>
      </c>
      <c r="C74">
        <v>1</v>
      </c>
      <c r="G74">
        <f t="shared" si="11"/>
        <v>1</v>
      </c>
    </row>
    <row r="75" spans="1:7" x14ac:dyDescent="0.3">
      <c r="A75" t="s">
        <v>45</v>
      </c>
      <c r="G75">
        <f t="shared" si="11"/>
        <v>0</v>
      </c>
    </row>
    <row r="76" spans="1:7" x14ac:dyDescent="0.3">
      <c r="A76" t="s">
        <v>46</v>
      </c>
      <c r="G76">
        <f t="shared" si="11"/>
        <v>0</v>
      </c>
    </row>
    <row r="77" spans="1:7" x14ac:dyDescent="0.3">
      <c r="A77" t="s">
        <v>47</v>
      </c>
      <c r="C77">
        <v>7</v>
      </c>
      <c r="G77">
        <f t="shared" si="11"/>
        <v>7</v>
      </c>
    </row>
    <row r="78" spans="1:7" x14ac:dyDescent="0.3">
      <c r="A78" t="s">
        <v>48</v>
      </c>
      <c r="C78">
        <v>1</v>
      </c>
      <c r="G78">
        <f t="shared" si="11"/>
        <v>1</v>
      </c>
    </row>
    <row r="79" spans="1:7" x14ac:dyDescent="0.3">
      <c r="A79" t="s">
        <v>49</v>
      </c>
      <c r="C79">
        <v>3</v>
      </c>
      <c r="G79">
        <f t="shared" si="11"/>
        <v>3</v>
      </c>
    </row>
    <row r="80" spans="1:7" x14ac:dyDescent="0.3">
      <c r="A80" t="s">
        <v>50</v>
      </c>
      <c r="G80">
        <f t="shared" si="11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5">SUM(C72:C80)</f>
        <v>12</v>
      </c>
      <c r="D81">
        <f t="shared" si="15"/>
        <v>0</v>
      </c>
      <c r="E81">
        <f t="shared" si="15"/>
        <v>0</v>
      </c>
      <c r="F81">
        <f t="shared" si="15"/>
        <v>0</v>
      </c>
      <c r="G81">
        <f t="shared" si="11"/>
        <v>12</v>
      </c>
    </row>
    <row r="82" spans="1:7" x14ac:dyDescent="0.3">
      <c r="A82" t="s">
        <v>52</v>
      </c>
      <c r="B82">
        <f>SUM(B81,B71,B61,B51)</f>
        <v>39</v>
      </c>
      <c r="C82">
        <f t="shared" ref="C82:F82" si="16">SUM(C81,C71,C61,C51)</f>
        <v>16</v>
      </c>
      <c r="D82">
        <f t="shared" si="16"/>
        <v>3</v>
      </c>
      <c r="E82">
        <f t="shared" si="16"/>
        <v>78</v>
      </c>
      <c r="F82">
        <f t="shared" si="16"/>
        <v>4</v>
      </c>
      <c r="G82">
        <f>SUM(G81,G71,G61,G51)</f>
        <v>140</v>
      </c>
    </row>
    <row r="86" spans="1:7" x14ac:dyDescent="0.3">
      <c r="A86" t="s">
        <v>51</v>
      </c>
      <c r="B86">
        <f>B72+B62+B52+B42</f>
        <v>3</v>
      </c>
      <c r="C86">
        <f t="shared" ref="C86:G86" si="17">C72+C62+C52+C42</f>
        <v>0</v>
      </c>
      <c r="D86">
        <f t="shared" si="17"/>
        <v>0</v>
      </c>
      <c r="E86">
        <f t="shared" si="17"/>
        <v>8</v>
      </c>
      <c r="F86">
        <f t="shared" si="17"/>
        <v>0</v>
      </c>
      <c r="G86">
        <f t="shared" si="17"/>
        <v>11</v>
      </c>
    </row>
    <row r="87" spans="1:7" x14ac:dyDescent="0.3">
      <c r="A87" t="s">
        <v>65</v>
      </c>
      <c r="B87">
        <f t="shared" ref="B87:G95" si="18">B73+B63+B53+B43</f>
        <v>2</v>
      </c>
      <c r="C87">
        <f t="shared" si="18"/>
        <v>0</v>
      </c>
      <c r="D87">
        <f t="shared" si="18"/>
        <v>0</v>
      </c>
      <c r="E87">
        <f t="shared" si="18"/>
        <v>2</v>
      </c>
      <c r="F87">
        <f t="shared" si="18"/>
        <v>0</v>
      </c>
      <c r="G87">
        <f t="shared" si="18"/>
        <v>4</v>
      </c>
    </row>
    <row r="88" spans="1:7" x14ac:dyDescent="0.3">
      <c r="A88" t="s">
        <v>44</v>
      </c>
      <c r="B88">
        <f t="shared" si="18"/>
        <v>4</v>
      </c>
      <c r="C88">
        <f t="shared" si="18"/>
        <v>1</v>
      </c>
      <c r="D88">
        <f t="shared" si="18"/>
        <v>0</v>
      </c>
      <c r="E88">
        <f t="shared" si="18"/>
        <v>6</v>
      </c>
      <c r="F88">
        <f t="shared" si="18"/>
        <v>0</v>
      </c>
      <c r="G88">
        <f t="shared" si="18"/>
        <v>11</v>
      </c>
    </row>
    <row r="89" spans="1:7" x14ac:dyDescent="0.3">
      <c r="A89" t="s">
        <v>45</v>
      </c>
      <c r="B89">
        <f t="shared" si="18"/>
        <v>2</v>
      </c>
      <c r="C89">
        <f t="shared" si="18"/>
        <v>0</v>
      </c>
      <c r="D89">
        <f t="shared" si="18"/>
        <v>0</v>
      </c>
      <c r="E89">
        <f t="shared" si="18"/>
        <v>7</v>
      </c>
      <c r="F89">
        <f t="shared" si="18"/>
        <v>0</v>
      </c>
      <c r="G89">
        <f t="shared" si="18"/>
        <v>9</v>
      </c>
    </row>
    <row r="90" spans="1:7" x14ac:dyDescent="0.3">
      <c r="A90" t="s">
        <v>46</v>
      </c>
      <c r="B90">
        <f t="shared" si="18"/>
        <v>4</v>
      </c>
      <c r="C90">
        <f t="shared" si="18"/>
        <v>0</v>
      </c>
      <c r="D90">
        <f t="shared" si="18"/>
        <v>0</v>
      </c>
      <c r="E90">
        <f t="shared" si="18"/>
        <v>9</v>
      </c>
      <c r="F90">
        <f t="shared" si="18"/>
        <v>0</v>
      </c>
      <c r="G90">
        <f t="shared" si="18"/>
        <v>13</v>
      </c>
    </row>
    <row r="91" spans="1:7" x14ac:dyDescent="0.3">
      <c r="A91" t="s">
        <v>47</v>
      </c>
      <c r="B91">
        <f t="shared" si="18"/>
        <v>10</v>
      </c>
      <c r="C91">
        <f t="shared" si="18"/>
        <v>10</v>
      </c>
      <c r="D91">
        <f t="shared" si="18"/>
        <v>3</v>
      </c>
      <c r="E91">
        <f t="shared" si="18"/>
        <v>22</v>
      </c>
      <c r="F91">
        <f t="shared" si="18"/>
        <v>2</v>
      </c>
      <c r="G91">
        <f t="shared" si="18"/>
        <v>47</v>
      </c>
    </row>
    <row r="92" spans="1:7" x14ac:dyDescent="0.3">
      <c r="A92" t="s">
        <v>48</v>
      </c>
      <c r="B92">
        <f t="shared" si="18"/>
        <v>5</v>
      </c>
      <c r="C92">
        <f t="shared" si="18"/>
        <v>2</v>
      </c>
      <c r="D92">
        <f t="shared" si="18"/>
        <v>0</v>
      </c>
      <c r="E92">
        <f t="shared" si="18"/>
        <v>10</v>
      </c>
      <c r="F92">
        <f t="shared" si="18"/>
        <v>2</v>
      </c>
      <c r="G92">
        <f t="shared" si="18"/>
        <v>19</v>
      </c>
    </row>
    <row r="93" spans="1:7" x14ac:dyDescent="0.3">
      <c r="A93" t="s">
        <v>49</v>
      </c>
      <c r="B93">
        <f t="shared" si="18"/>
        <v>8</v>
      </c>
      <c r="C93">
        <f t="shared" si="18"/>
        <v>3</v>
      </c>
      <c r="D93">
        <f t="shared" si="18"/>
        <v>0</v>
      </c>
      <c r="E93">
        <f t="shared" si="18"/>
        <v>10</v>
      </c>
      <c r="F93">
        <f t="shared" si="18"/>
        <v>0</v>
      </c>
      <c r="G93">
        <f t="shared" si="18"/>
        <v>21</v>
      </c>
    </row>
    <row r="94" spans="1:7" x14ac:dyDescent="0.3">
      <c r="A94" t="s">
        <v>50</v>
      </c>
      <c r="B94">
        <f t="shared" si="18"/>
        <v>1</v>
      </c>
      <c r="C94">
        <f t="shared" si="18"/>
        <v>0</v>
      </c>
      <c r="D94">
        <f t="shared" si="18"/>
        <v>0</v>
      </c>
      <c r="E94">
        <f t="shared" si="18"/>
        <v>4</v>
      </c>
      <c r="F94">
        <f t="shared" si="18"/>
        <v>0</v>
      </c>
      <c r="G94">
        <f t="shared" si="18"/>
        <v>5</v>
      </c>
    </row>
    <row r="95" spans="1:7" x14ac:dyDescent="0.3">
      <c r="A95" t="s">
        <v>32</v>
      </c>
      <c r="B95">
        <f t="shared" si="18"/>
        <v>39</v>
      </c>
      <c r="C95">
        <f t="shared" si="18"/>
        <v>16</v>
      </c>
      <c r="D95">
        <f t="shared" si="18"/>
        <v>3</v>
      </c>
      <c r="E95">
        <f t="shared" si="18"/>
        <v>78</v>
      </c>
      <c r="F95">
        <f t="shared" si="18"/>
        <v>4</v>
      </c>
      <c r="G95">
        <f t="shared" si="18"/>
        <v>140</v>
      </c>
    </row>
  </sheetData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CB9B-A5E8-41C1-8C12-75E57BB19DDC}">
  <dimension ref="A1:U95"/>
  <sheetViews>
    <sheetView workbookViewId="0">
      <selection activeCell="D6" sqref="D6"/>
    </sheetView>
  </sheetViews>
  <sheetFormatPr baseColWidth="10" defaultRowHeight="14.4" x14ac:dyDescent="0.3"/>
  <sheetData>
    <row r="1" spans="1:16" x14ac:dyDescent="0.3">
      <c r="A1" t="s">
        <v>61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60</v>
      </c>
      <c r="L2" t="s">
        <v>53</v>
      </c>
      <c r="M2" t="s">
        <v>59</v>
      </c>
      <c r="N2" t="s">
        <v>54</v>
      </c>
    </row>
    <row r="3" spans="1:16" x14ac:dyDescent="0.3">
      <c r="A3" t="s">
        <v>5</v>
      </c>
      <c r="B3">
        <v>2</v>
      </c>
      <c r="C3">
        <v>7</v>
      </c>
      <c r="F3">
        <v>2</v>
      </c>
      <c r="G3">
        <f t="shared" ref="G3:G9" si="0">SUM(B3:F3)</f>
        <v>11</v>
      </c>
      <c r="H3" s="5">
        <f>G3/$G$11</f>
        <v>0.47826086956521741</v>
      </c>
      <c r="J3" t="s">
        <v>5</v>
      </c>
      <c r="K3">
        <v>72</v>
      </c>
      <c r="L3">
        <v>67</v>
      </c>
      <c r="M3" s="1">
        <f t="shared" ref="M3:M11" si="1">(K3/K$11)*100</f>
        <v>52.173913043478258</v>
      </c>
      <c r="N3" s="1">
        <f t="shared" ref="N3:N11" si="2">(L3/L$11)*100</f>
        <v>47.5177304964539</v>
      </c>
      <c r="O3" s="1"/>
    </row>
    <row r="4" spans="1:16" x14ac:dyDescent="0.3">
      <c r="A4" t="s">
        <v>6</v>
      </c>
      <c r="B4">
        <v>2</v>
      </c>
      <c r="G4">
        <f t="shared" si="0"/>
        <v>2</v>
      </c>
      <c r="H4" s="5">
        <f t="shared" ref="H4:H10" si="3">G4/$G$11</f>
        <v>8.6956521739130432E-2</v>
      </c>
      <c r="J4" t="s">
        <v>6</v>
      </c>
      <c r="K4">
        <v>1</v>
      </c>
      <c r="L4">
        <v>7</v>
      </c>
      <c r="M4" s="1">
        <f t="shared" si="1"/>
        <v>0.72463768115942029</v>
      </c>
      <c r="N4" s="1">
        <f t="shared" si="2"/>
        <v>4.9645390070921991</v>
      </c>
      <c r="O4" s="1"/>
    </row>
    <row r="5" spans="1:16" x14ac:dyDescent="0.3">
      <c r="A5" t="s">
        <v>33</v>
      </c>
      <c r="B5">
        <v>2</v>
      </c>
      <c r="G5">
        <f t="shared" si="0"/>
        <v>2</v>
      </c>
      <c r="H5" s="5">
        <f t="shared" si="3"/>
        <v>8.6956521739130432E-2</v>
      </c>
      <c r="J5" t="s">
        <v>58</v>
      </c>
      <c r="K5">
        <v>5</v>
      </c>
      <c r="L5">
        <v>4</v>
      </c>
      <c r="M5" s="1">
        <f t="shared" si="1"/>
        <v>3.6231884057971016</v>
      </c>
      <c r="N5" s="1">
        <f t="shared" si="2"/>
        <v>2.8368794326241136</v>
      </c>
      <c r="O5" s="1"/>
    </row>
    <row r="6" spans="1:16" x14ac:dyDescent="0.3">
      <c r="A6" t="s">
        <v>8</v>
      </c>
      <c r="B6">
        <v>1</v>
      </c>
      <c r="G6">
        <f t="shared" si="0"/>
        <v>1</v>
      </c>
      <c r="H6" s="5">
        <f t="shared" si="3"/>
        <v>4.3478260869565216E-2</v>
      </c>
      <c r="J6" t="s">
        <v>8</v>
      </c>
      <c r="K6">
        <v>9</v>
      </c>
      <c r="L6">
        <v>10</v>
      </c>
      <c r="M6" s="1">
        <f t="shared" si="1"/>
        <v>6.5217391304347823</v>
      </c>
      <c r="N6" s="1">
        <f t="shared" si="2"/>
        <v>7.0921985815602842</v>
      </c>
      <c r="O6" s="1"/>
    </row>
    <row r="7" spans="1:16" x14ac:dyDescent="0.3">
      <c r="A7" t="s">
        <v>9</v>
      </c>
      <c r="B7">
        <v>2</v>
      </c>
      <c r="G7">
        <f t="shared" si="0"/>
        <v>2</v>
      </c>
      <c r="H7" s="5">
        <f t="shared" si="3"/>
        <v>8.6956521739130432E-2</v>
      </c>
      <c r="J7" t="s">
        <v>9</v>
      </c>
      <c r="K7">
        <v>16</v>
      </c>
      <c r="L7">
        <v>5</v>
      </c>
      <c r="M7" s="1">
        <f t="shared" si="1"/>
        <v>11.594202898550725</v>
      </c>
      <c r="N7" s="1">
        <f t="shared" si="2"/>
        <v>3.5460992907801421</v>
      </c>
      <c r="O7" s="1"/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1</v>
      </c>
      <c r="L8">
        <v>1</v>
      </c>
      <c r="M8" s="1">
        <f t="shared" si="1"/>
        <v>0.72463768115942029</v>
      </c>
      <c r="N8" s="1">
        <f t="shared" si="2"/>
        <v>0.70921985815602839</v>
      </c>
      <c r="O8" s="1"/>
    </row>
    <row r="9" spans="1:16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0</v>
      </c>
      <c r="L9">
        <v>0</v>
      </c>
      <c r="M9" s="1">
        <f t="shared" si="1"/>
        <v>0</v>
      </c>
      <c r="N9" s="1">
        <f t="shared" si="2"/>
        <v>0</v>
      </c>
      <c r="O9" s="1"/>
    </row>
    <row r="10" spans="1:16" x14ac:dyDescent="0.3">
      <c r="A10" t="s">
        <v>12</v>
      </c>
      <c r="B10">
        <v>3</v>
      </c>
      <c r="C10">
        <v>1</v>
      </c>
      <c r="F10">
        <v>1</v>
      </c>
      <c r="G10">
        <f>SUM(B10:F10)</f>
        <v>5</v>
      </c>
      <c r="H10" s="5">
        <f t="shared" si="3"/>
        <v>0.21739130434782608</v>
      </c>
      <c r="J10" t="s">
        <v>12</v>
      </c>
      <c r="K10">
        <v>34</v>
      </c>
      <c r="L10">
        <v>47</v>
      </c>
      <c r="M10" s="1">
        <f t="shared" si="1"/>
        <v>24.637681159420293</v>
      </c>
      <c r="N10" s="1">
        <f t="shared" si="2"/>
        <v>33.333333333333329</v>
      </c>
      <c r="O10" s="1"/>
    </row>
    <row r="11" spans="1:16" x14ac:dyDescent="0.3">
      <c r="A11" t="s">
        <v>34</v>
      </c>
      <c r="B11">
        <f t="shared" ref="B11:F11" si="4">SUM(B3:B10)</f>
        <v>12</v>
      </c>
      <c r="C11">
        <f t="shared" si="4"/>
        <v>8</v>
      </c>
      <c r="D11">
        <f t="shared" si="4"/>
        <v>0</v>
      </c>
      <c r="E11">
        <f t="shared" si="4"/>
        <v>0</v>
      </c>
      <c r="F11">
        <f t="shared" si="4"/>
        <v>3</v>
      </c>
      <c r="G11">
        <f>SUM(B11:F11)</f>
        <v>23</v>
      </c>
      <c r="J11" t="s">
        <v>13</v>
      </c>
      <c r="K11">
        <f>SUM(K3:K10)</f>
        <v>138</v>
      </c>
      <c r="L11">
        <f>SUM(L3:L10)</f>
        <v>141</v>
      </c>
      <c r="M11" s="1">
        <f t="shared" si="1"/>
        <v>100</v>
      </c>
      <c r="N11" s="1">
        <f t="shared" si="2"/>
        <v>100</v>
      </c>
      <c r="O11" s="1"/>
    </row>
    <row r="12" spans="1:16" x14ac:dyDescent="0.3">
      <c r="A12" t="s">
        <v>5</v>
      </c>
      <c r="B12">
        <v>12</v>
      </c>
      <c r="E12">
        <v>35</v>
      </c>
      <c r="G12">
        <f t="shared" ref="G12:G38" si="5">SUM(B12:F12)</f>
        <v>47</v>
      </c>
      <c r="H12" s="5">
        <f>G12/$G$20</f>
        <v>0.44761904761904764</v>
      </c>
    </row>
    <row r="13" spans="1:16" x14ac:dyDescent="0.3">
      <c r="A13" t="s">
        <v>6</v>
      </c>
      <c r="B13">
        <v>1</v>
      </c>
      <c r="E13">
        <v>2</v>
      </c>
      <c r="G13">
        <f t="shared" si="5"/>
        <v>3</v>
      </c>
      <c r="H13" s="5">
        <f t="shared" ref="H13:H19" si="6">G13/$G$20</f>
        <v>2.8571428571428571E-2</v>
      </c>
      <c r="J13" t="s">
        <v>40</v>
      </c>
    </row>
    <row r="14" spans="1:16" x14ac:dyDescent="0.3">
      <c r="A14" t="s">
        <v>33</v>
      </c>
      <c r="E14">
        <v>2</v>
      </c>
      <c r="G14">
        <f t="shared" si="5"/>
        <v>2</v>
      </c>
      <c r="H14" s="5">
        <f t="shared" si="6"/>
        <v>1.9047619047619049E-2</v>
      </c>
      <c r="J14" t="s">
        <v>14</v>
      </c>
      <c r="K14" t="s">
        <v>60</v>
      </c>
      <c r="L14" t="s">
        <v>55</v>
      </c>
      <c r="M14">
        <v>2015</v>
      </c>
      <c r="N14">
        <v>2016</v>
      </c>
      <c r="O14">
        <v>2015</v>
      </c>
      <c r="P14">
        <v>2016</v>
      </c>
    </row>
    <row r="15" spans="1:16" x14ac:dyDescent="0.3">
      <c r="A15" t="s">
        <v>8</v>
      </c>
      <c r="B15">
        <v>4</v>
      </c>
      <c r="E15">
        <v>5</v>
      </c>
      <c r="G15">
        <f t="shared" si="5"/>
        <v>9</v>
      </c>
      <c r="H15" s="5">
        <f t="shared" si="6"/>
        <v>8.5714285714285715E-2</v>
      </c>
      <c r="J15" t="s">
        <v>16</v>
      </c>
      <c r="K15">
        <v>57</v>
      </c>
      <c r="L15">
        <v>44</v>
      </c>
      <c r="M15">
        <v>22</v>
      </c>
      <c r="N15">
        <v>16.2</v>
      </c>
      <c r="O15">
        <v>2881</v>
      </c>
      <c r="P15">
        <v>3020</v>
      </c>
    </row>
    <row r="16" spans="1:16" x14ac:dyDescent="0.3">
      <c r="A16" t="s">
        <v>9</v>
      </c>
      <c r="B16">
        <v>1</v>
      </c>
      <c r="E16">
        <v>1</v>
      </c>
      <c r="G16">
        <f t="shared" si="5"/>
        <v>2</v>
      </c>
      <c r="H16" s="5">
        <f t="shared" si="6"/>
        <v>1.9047619047619049E-2</v>
      </c>
      <c r="J16" t="s">
        <v>17</v>
      </c>
      <c r="K16">
        <v>10</v>
      </c>
      <c r="L16">
        <v>8</v>
      </c>
      <c r="M16">
        <v>57.6</v>
      </c>
      <c r="N16">
        <v>46.1</v>
      </c>
      <c r="O16">
        <v>8074</v>
      </c>
      <c r="P16">
        <v>4665</v>
      </c>
    </row>
    <row r="17" spans="1:18" x14ac:dyDescent="0.3">
      <c r="A17" t="s">
        <v>10</v>
      </c>
      <c r="B17">
        <v>1</v>
      </c>
      <c r="G17">
        <f t="shared" si="5"/>
        <v>1</v>
      </c>
      <c r="H17" s="5">
        <f t="shared" si="6"/>
        <v>9.5238095238095247E-3</v>
      </c>
      <c r="J17" t="s">
        <v>18</v>
      </c>
      <c r="K17">
        <v>3</v>
      </c>
      <c r="L17">
        <v>1</v>
      </c>
      <c r="M17">
        <v>1.8</v>
      </c>
      <c r="N17">
        <v>0.5</v>
      </c>
      <c r="O17">
        <v>813</v>
      </c>
      <c r="P17">
        <v>443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10</v>
      </c>
      <c r="L18">
        <v>12</v>
      </c>
      <c r="M18">
        <v>14.5</v>
      </c>
      <c r="N18">
        <v>17.100000000000001</v>
      </c>
      <c r="O18">
        <v>2283</v>
      </c>
      <c r="P18">
        <v>1760</v>
      </c>
    </row>
    <row r="19" spans="1:18" x14ac:dyDescent="0.3">
      <c r="A19" t="s">
        <v>12</v>
      </c>
      <c r="B19">
        <v>13</v>
      </c>
      <c r="E19" s="2">
        <v>28</v>
      </c>
      <c r="F19" s="2"/>
      <c r="G19" s="2">
        <f t="shared" si="5"/>
        <v>41</v>
      </c>
      <c r="H19" s="5">
        <f t="shared" si="6"/>
        <v>0.39047619047619048</v>
      </c>
      <c r="J19" t="s">
        <v>20</v>
      </c>
      <c r="K19" s="2">
        <v>58</v>
      </c>
      <c r="L19">
        <v>73</v>
      </c>
      <c r="M19">
        <v>21</v>
      </c>
      <c r="N19">
        <v>25</v>
      </c>
      <c r="O19">
        <v>3678</v>
      </c>
      <c r="P19">
        <v>3341</v>
      </c>
    </row>
    <row r="20" spans="1:18" x14ac:dyDescent="0.3">
      <c r="A20" t="s">
        <v>36</v>
      </c>
      <c r="B20">
        <f>SUM(B12:B19)</f>
        <v>32</v>
      </c>
      <c r="C20">
        <f t="shared" ref="C20:F20" si="7">SUM(C12:C19)</f>
        <v>0</v>
      </c>
      <c r="D20">
        <f t="shared" si="7"/>
        <v>0</v>
      </c>
      <c r="E20" s="2">
        <f t="shared" si="7"/>
        <v>73</v>
      </c>
      <c r="F20" s="2">
        <f t="shared" si="7"/>
        <v>0</v>
      </c>
      <c r="G20" s="2">
        <f t="shared" si="5"/>
        <v>105</v>
      </c>
      <c r="J20" t="s">
        <v>21</v>
      </c>
      <c r="K20">
        <v>0</v>
      </c>
      <c r="L20">
        <v>3</v>
      </c>
      <c r="M20">
        <v>0</v>
      </c>
      <c r="N20">
        <v>17.600000000000001</v>
      </c>
      <c r="O20">
        <v>0</v>
      </c>
      <c r="P20">
        <v>1872</v>
      </c>
    </row>
    <row r="21" spans="1:18" x14ac:dyDescent="0.3">
      <c r="A21" t="s">
        <v>5</v>
      </c>
      <c r="D21">
        <v>1</v>
      </c>
      <c r="G21">
        <f t="shared" si="5"/>
        <v>1</v>
      </c>
      <c r="H21" s="5">
        <f>G21/$G$29</f>
        <v>1</v>
      </c>
      <c r="J21" t="s">
        <v>13</v>
      </c>
      <c r="K21">
        <f>SUM(K15:K20)</f>
        <v>138</v>
      </c>
      <c r="L21">
        <f>SUM(L15:L20)</f>
        <v>141</v>
      </c>
      <c r="M21">
        <v>17.100000000000001</v>
      </c>
      <c r="N21">
        <v>16.600000000000001</v>
      </c>
      <c r="O21">
        <v>2720</v>
      </c>
      <c r="P21">
        <v>2481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103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2003</v>
      </c>
      <c r="K25">
        <v>226</v>
      </c>
      <c r="L25">
        <v>23.9</v>
      </c>
      <c r="M25">
        <v>2</v>
      </c>
      <c r="N25">
        <v>0.2</v>
      </c>
      <c r="O25">
        <v>72</v>
      </c>
      <c r="P25">
        <v>7.6</v>
      </c>
      <c r="Q25">
        <v>152</v>
      </c>
      <c r="R25">
        <v>16.100000000000001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2004</v>
      </c>
      <c r="K26">
        <v>187</v>
      </c>
      <c r="L26">
        <v>20.9</v>
      </c>
      <c r="M26">
        <v>3</v>
      </c>
      <c r="N26">
        <v>0.3</v>
      </c>
      <c r="O26">
        <v>60</v>
      </c>
      <c r="P26">
        <v>6.7</v>
      </c>
      <c r="Q26">
        <v>124</v>
      </c>
      <c r="R26">
        <v>13.9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2005</v>
      </c>
      <c r="K27">
        <v>183</v>
      </c>
      <c r="L27">
        <v>20.9</v>
      </c>
      <c r="M27">
        <v>0</v>
      </c>
      <c r="N27">
        <v>0</v>
      </c>
      <c r="O27">
        <v>58</v>
      </c>
      <c r="P27">
        <v>6.6</v>
      </c>
      <c r="Q27">
        <v>125</v>
      </c>
      <c r="R27">
        <v>14.3</v>
      </c>
    </row>
    <row r="28" spans="1:18" x14ac:dyDescent="0.3">
      <c r="A28" t="s">
        <v>12</v>
      </c>
      <c r="G28">
        <f t="shared" si="5"/>
        <v>0</v>
      </c>
      <c r="H28" s="5">
        <f t="shared" si="8"/>
        <v>0</v>
      </c>
      <c r="J28">
        <v>2006</v>
      </c>
      <c r="K28">
        <v>177</v>
      </c>
      <c r="L28">
        <v>18.899999999999999</v>
      </c>
      <c r="M28">
        <v>1</v>
      </c>
      <c r="N28">
        <v>0.1</v>
      </c>
      <c r="O28">
        <v>65</v>
      </c>
      <c r="P28">
        <v>7</v>
      </c>
      <c r="Q28">
        <v>111</v>
      </c>
      <c r="R28">
        <v>11.9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1</v>
      </c>
      <c r="E29">
        <f t="shared" si="9"/>
        <v>0</v>
      </c>
      <c r="F29">
        <f t="shared" si="9"/>
        <v>0</v>
      </c>
      <c r="G29">
        <f t="shared" si="5"/>
        <v>1</v>
      </c>
      <c r="J29">
        <v>2007</v>
      </c>
      <c r="K29">
        <v>213</v>
      </c>
      <c r="L29">
        <v>23.5</v>
      </c>
      <c r="M29">
        <v>0</v>
      </c>
      <c r="N29">
        <v>0</v>
      </c>
      <c r="O29">
        <v>63</v>
      </c>
      <c r="P29">
        <v>7</v>
      </c>
      <c r="Q29">
        <v>150</v>
      </c>
      <c r="R29">
        <v>16.600000000000001</v>
      </c>
    </row>
    <row r="30" spans="1:18" x14ac:dyDescent="0.3">
      <c r="A30" t="s">
        <v>5</v>
      </c>
      <c r="C30">
        <v>8</v>
      </c>
      <c r="G30">
        <f t="shared" si="5"/>
        <v>8</v>
      </c>
      <c r="H30" s="5">
        <f>G30/$G$38</f>
        <v>0.66666666666666663</v>
      </c>
      <c r="J30">
        <v>2008</v>
      </c>
      <c r="K30">
        <v>210</v>
      </c>
      <c r="L30">
        <v>21.3</v>
      </c>
      <c r="M30">
        <v>0</v>
      </c>
      <c r="N30">
        <v>0</v>
      </c>
      <c r="O30">
        <v>60</v>
      </c>
      <c r="P30">
        <v>6.1</v>
      </c>
      <c r="Q30">
        <v>150</v>
      </c>
      <c r="R30">
        <v>15.2</v>
      </c>
    </row>
    <row r="31" spans="1:18" x14ac:dyDescent="0.3">
      <c r="A31" t="s">
        <v>6</v>
      </c>
      <c r="C31">
        <v>2</v>
      </c>
      <c r="G31">
        <f>SUM(C31:F31)</f>
        <v>2</v>
      </c>
      <c r="H31" s="5">
        <f t="shared" ref="H31:H37" si="10">G31/$G$38</f>
        <v>0.16666666666666666</v>
      </c>
      <c r="J31">
        <v>2009</v>
      </c>
      <c r="K31">
        <v>188</v>
      </c>
      <c r="L31">
        <v>22.1</v>
      </c>
      <c r="M31">
        <v>2</v>
      </c>
      <c r="N31">
        <v>0.2</v>
      </c>
      <c r="O31">
        <v>58</v>
      </c>
      <c r="P31">
        <v>6.8</v>
      </c>
      <c r="Q31">
        <v>128</v>
      </c>
      <c r="R31">
        <v>15</v>
      </c>
    </row>
    <row r="32" spans="1:18" x14ac:dyDescent="0.3">
      <c r="A32" t="s">
        <v>33</v>
      </c>
      <c r="G32">
        <f t="shared" si="5"/>
        <v>0</v>
      </c>
      <c r="H32" s="5">
        <f t="shared" si="10"/>
        <v>0</v>
      </c>
      <c r="J32">
        <v>2010</v>
      </c>
      <c r="K32">
        <v>149</v>
      </c>
      <c r="L32">
        <v>18.8</v>
      </c>
      <c r="M32">
        <v>1</v>
      </c>
      <c r="N32">
        <v>0.1</v>
      </c>
      <c r="O32">
        <v>42</v>
      </c>
      <c r="P32">
        <v>5.3</v>
      </c>
      <c r="Q32">
        <v>106</v>
      </c>
      <c r="R32">
        <v>13.3</v>
      </c>
    </row>
    <row r="33" spans="1:21" x14ac:dyDescent="0.3">
      <c r="A33" t="s">
        <v>8</v>
      </c>
      <c r="G33">
        <f t="shared" si="5"/>
        <v>0</v>
      </c>
      <c r="H33" s="5">
        <f t="shared" si="10"/>
        <v>0</v>
      </c>
      <c r="J33">
        <v>2011</v>
      </c>
      <c r="K33">
        <v>120</v>
      </c>
      <c r="L33">
        <v>16.399999999999999</v>
      </c>
      <c r="M33">
        <v>1</v>
      </c>
      <c r="N33">
        <v>0.1</v>
      </c>
      <c r="O33">
        <v>32</v>
      </c>
      <c r="P33">
        <v>4.4000000000000004</v>
      </c>
      <c r="Q33">
        <v>87</v>
      </c>
      <c r="R33">
        <v>11.9</v>
      </c>
    </row>
    <row r="34" spans="1:21" x14ac:dyDescent="0.3">
      <c r="A34" t="s">
        <v>9</v>
      </c>
      <c r="C34">
        <v>1</v>
      </c>
      <c r="G34">
        <f t="shared" si="5"/>
        <v>1</v>
      </c>
      <c r="H34" s="5">
        <f t="shared" si="10"/>
        <v>8.3333333333333329E-2</v>
      </c>
      <c r="J34">
        <v>2012</v>
      </c>
      <c r="K34">
        <v>141</v>
      </c>
      <c r="L34">
        <v>18.8</v>
      </c>
      <c r="M34">
        <v>1</v>
      </c>
      <c r="N34">
        <v>0.1</v>
      </c>
      <c r="O34">
        <v>35</v>
      </c>
      <c r="P34">
        <v>4.7</v>
      </c>
      <c r="Q34">
        <v>105</v>
      </c>
      <c r="R34">
        <v>14</v>
      </c>
    </row>
    <row r="35" spans="1:21" x14ac:dyDescent="0.3">
      <c r="A35" t="s">
        <v>10</v>
      </c>
      <c r="G35">
        <f t="shared" si="5"/>
        <v>0</v>
      </c>
      <c r="H35" s="5">
        <f t="shared" si="10"/>
        <v>0</v>
      </c>
      <c r="J35">
        <v>2013</v>
      </c>
      <c r="K35">
        <v>129</v>
      </c>
      <c r="L35">
        <v>16.8</v>
      </c>
      <c r="M35">
        <v>1</v>
      </c>
      <c r="N35">
        <v>0.1</v>
      </c>
      <c r="O35">
        <v>35</v>
      </c>
      <c r="P35">
        <v>4.5999999999999996</v>
      </c>
      <c r="Q35">
        <v>93</v>
      </c>
      <c r="R35">
        <v>12.1</v>
      </c>
    </row>
    <row r="36" spans="1:21" x14ac:dyDescent="0.3">
      <c r="A36" t="s">
        <v>35</v>
      </c>
      <c r="G36">
        <f t="shared" si="5"/>
        <v>0</v>
      </c>
      <c r="H36" s="5">
        <f t="shared" si="10"/>
        <v>0</v>
      </c>
      <c r="J36">
        <v>2014</v>
      </c>
      <c r="K36">
        <v>103</v>
      </c>
      <c r="L36">
        <v>14.1</v>
      </c>
      <c r="M36">
        <v>0</v>
      </c>
      <c r="N36">
        <v>0</v>
      </c>
      <c r="O36">
        <v>27</v>
      </c>
      <c r="P36">
        <v>3.7</v>
      </c>
      <c r="Q36">
        <v>76</v>
      </c>
      <c r="R36">
        <v>10.4</v>
      </c>
    </row>
    <row r="37" spans="1:21" x14ac:dyDescent="0.3">
      <c r="A37" t="s">
        <v>12</v>
      </c>
      <c r="C37" s="2">
        <v>1</v>
      </c>
      <c r="G37">
        <f t="shared" si="5"/>
        <v>1</v>
      </c>
      <c r="H37" s="5">
        <f t="shared" si="10"/>
        <v>8.3333333333333329E-2</v>
      </c>
      <c r="J37">
        <v>2015</v>
      </c>
      <c r="K37">
        <v>138</v>
      </c>
      <c r="L37">
        <v>17.100000000000001</v>
      </c>
      <c r="M37">
        <v>3</v>
      </c>
      <c r="N37">
        <v>0.4</v>
      </c>
      <c r="O37">
        <v>40</v>
      </c>
      <c r="P37">
        <v>5</v>
      </c>
      <c r="Q37">
        <v>95</v>
      </c>
      <c r="R37">
        <v>11.7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12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12</v>
      </c>
      <c r="J38">
        <v>2016</v>
      </c>
      <c r="K38">
        <v>141</v>
      </c>
      <c r="L38">
        <v>16.600000000000001</v>
      </c>
      <c r="M38">
        <v>2</v>
      </c>
      <c r="N38">
        <v>0.3</v>
      </c>
      <c r="O38">
        <v>34</v>
      </c>
      <c r="P38">
        <v>4</v>
      </c>
      <c r="Q38">
        <v>105</v>
      </c>
      <c r="R38">
        <v>12.3</v>
      </c>
    </row>
    <row r="39" spans="1:21" x14ac:dyDescent="0.3">
      <c r="G39">
        <f>SUM(G38,G29,G20,G11)</f>
        <v>141</v>
      </c>
    </row>
    <row r="40" spans="1:21" x14ac:dyDescent="0.3">
      <c r="A40" t="s">
        <v>62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1</v>
      </c>
      <c r="G42">
        <f>SUM(B42:F42)</f>
        <v>1</v>
      </c>
    </row>
    <row r="43" spans="1:21" x14ac:dyDescent="0.3">
      <c r="A43" t="s">
        <v>65</v>
      </c>
      <c r="B43">
        <v>2</v>
      </c>
      <c r="C43">
        <v>1</v>
      </c>
      <c r="G43">
        <f t="shared" ref="G43:G81" si="12">SUM(B43:F43)</f>
        <v>3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1</v>
      </c>
      <c r="F44">
        <v>1</v>
      </c>
      <c r="G44">
        <f t="shared" si="12"/>
        <v>2</v>
      </c>
      <c r="J44">
        <v>141</v>
      </c>
      <c r="K44">
        <v>8.5</v>
      </c>
      <c r="L44">
        <v>2</v>
      </c>
      <c r="M44">
        <v>34</v>
      </c>
      <c r="N44">
        <v>105</v>
      </c>
      <c r="O44">
        <v>23</v>
      </c>
      <c r="P44">
        <v>105</v>
      </c>
      <c r="Q44">
        <v>1</v>
      </c>
      <c r="R44">
        <v>12</v>
      </c>
      <c r="S44">
        <v>21135</v>
      </c>
      <c r="T44">
        <v>2481</v>
      </c>
      <c r="U44">
        <v>149.9</v>
      </c>
    </row>
    <row r="45" spans="1:21" x14ac:dyDescent="0.3">
      <c r="A45" t="s">
        <v>45</v>
      </c>
      <c r="G45">
        <f t="shared" si="12"/>
        <v>0</v>
      </c>
    </row>
    <row r="46" spans="1:21" x14ac:dyDescent="0.3">
      <c r="A46" t="s">
        <v>46</v>
      </c>
      <c r="B46">
        <v>1</v>
      </c>
      <c r="G46">
        <f t="shared" si="12"/>
        <v>1</v>
      </c>
      <c r="J46" t="s">
        <v>77</v>
      </c>
      <c r="K46">
        <f>J44/K44</f>
        <v>16.588235294117649</v>
      </c>
    </row>
    <row r="47" spans="1:21" x14ac:dyDescent="0.3">
      <c r="A47" t="s">
        <v>47</v>
      </c>
      <c r="B47">
        <v>4</v>
      </c>
      <c r="C47">
        <v>4</v>
      </c>
      <c r="F47">
        <v>1</v>
      </c>
      <c r="G47">
        <f t="shared" si="12"/>
        <v>9</v>
      </c>
    </row>
    <row r="48" spans="1:21" x14ac:dyDescent="0.3">
      <c r="A48" t="s">
        <v>48</v>
      </c>
      <c r="B48">
        <v>1</v>
      </c>
      <c r="C48">
        <v>3</v>
      </c>
      <c r="G48">
        <f t="shared" si="12"/>
        <v>4</v>
      </c>
    </row>
    <row r="49" spans="1:7" x14ac:dyDescent="0.3">
      <c r="A49" t="s">
        <v>49</v>
      </c>
      <c r="B49">
        <v>2</v>
      </c>
      <c r="F49">
        <v>1</v>
      </c>
      <c r="G49">
        <f t="shared" si="12"/>
        <v>3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12</v>
      </c>
      <c r="C51">
        <f t="shared" ref="C51:F51" si="13">SUM(C42:C50)</f>
        <v>8</v>
      </c>
      <c r="D51">
        <f t="shared" si="13"/>
        <v>0</v>
      </c>
      <c r="E51">
        <f t="shared" si="13"/>
        <v>0</v>
      </c>
      <c r="F51">
        <f t="shared" si="13"/>
        <v>3</v>
      </c>
      <c r="G51">
        <f t="shared" si="12"/>
        <v>23</v>
      </c>
    </row>
    <row r="52" spans="1:7" x14ac:dyDescent="0.3">
      <c r="A52" t="s">
        <v>51</v>
      </c>
      <c r="B52">
        <v>2</v>
      </c>
      <c r="E52">
        <v>9</v>
      </c>
      <c r="G52">
        <f t="shared" si="12"/>
        <v>11</v>
      </c>
    </row>
    <row r="53" spans="1:7" x14ac:dyDescent="0.3">
      <c r="A53" t="s">
        <v>65</v>
      </c>
      <c r="B53">
        <v>1</v>
      </c>
      <c r="E53">
        <v>1</v>
      </c>
      <c r="G53">
        <f t="shared" si="12"/>
        <v>2</v>
      </c>
    </row>
    <row r="54" spans="1:7" x14ac:dyDescent="0.3">
      <c r="A54" t="s">
        <v>44</v>
      </c>
      <c r="B54">
        <v>4</v>
      </c>
      <c r="E54">
        <v>3</v>
      </c>
      <c r="G54">
        <f t="shared" si="12"/>
        <v>7</v>
      </c>
    </row>
    <row r="55" spans="1:7" x14ac:dyDescent="0.3">
      <c r="A55" t="s">
        <v>45</v>
      </c>
      <c r="B55">
        <v>2</v>
      </c>
      <c r="E55">
        <v>7</v>
      </c>
      <c r="G55">
        <f t="shared" si="12"/>
        <v>9</v>
      </c>
    </row>
    <row r="56" spans="1:7" x14ac:dyDescent="0.3">
      <c r="A56" t="s">
        <v>46</v>
      </c>
      <c r="E56">
        <v>4</v>
      </c>
      <c r="G56">
        <f t="shared" si="12"/>
        <v>4</v>
      </c>
    </row>
    <row r="57" spans="1:7" x14ac:dyDescent="0.3">
      <c r="A57" t="s">
        <v>47</v>
      </c>
      <c r="B57">
        <v>14</v>
      </c>
      <c r="E57">
        <v>22</v>
      </c>
      <c r="G57">
        <f t="shared" si="12"/>
        <v>36</v>
      </c>
    </row>
    <row r="58" spans="1:7" x14ac:dyDescent="0.3">
      <c r="A58" t="s">
        <v>48</v>
      </c>
      <c r="B58">
        <v>6</v>
      </c>
      <c r="E58">
        <v>7</v>
      </c>
      <c r="G58">
        <f t="shared" si="12"/>
        <v>13</v>
      </c>
    </row>
    <row r="59" spans="1:7" x14ac:dyDescent="0.3">
      <c r="A59" t="s">
        <v>49</v>
      </c>
      <c r="B59">
        <v>2</v>
      </c>
      <c r="E59">
        <v>19</v>
      </c>
      <c r="G59">
        <f t="shared" si="12"/>
        <v>21</v>
      </c>
    </row>
    <row r="60" spans="1:7" x14ac:dyDescent="0.3">
      <c r="A60" t="s">
        <v>50</v>
      </c>
      <c r="B60">
        <v>1</v>
      </c>
      <c r="E60">
        <v>1</v>
      </c>
      <c r="G60">
        <f t="shared" si="12"/>
        <v>2</v>
      </c>
    </row>
    <row r="61" spans="1:7" x14ac:dyDescent="0.3">
      <c r="A61" t="s">
        <v>36</v>
      </c>
      <c r="B61">
        <f>SUM(B52:B60)</f>
        <v>32</v>
      </c>
      <c r="C61">
        <f t="shared" ref="C61:F61" si="14">SUM(C52:C60)</f>
        <v>0</v>
      </c>
      <c r="D61">
        <f t="shared" si="14"/>
        <v>0</v>
      </c>
      <c r="E61">
        <f t="shared" si="14"/>
        <v>73</v>
      </c>
      <c r="F61">
        <f t="shared" si="14"/>
        <v>0</v>
      </c>
      <c r="G61" s="2">
        <f t="shared" si="12"/>
        <v>105</v>
      </c>
    </row>
    <row r="62" spans="1:7" x14ac:dyDescent="0.3">
      <c r="A62" t="s">
        <v>51</v>
      </c>
      <c r="G62">
        <f t="shared" si="12"/>
        <v>0</v>
      </c>
    </row>
    <row r="63" spans="1:7" x14ac:dyDescent="0.3">
      <c r="A63" t="s">
        <v>65</v>
      </c>
      <c r="G63">
        <f t="shared" si="12"/>
        <v>0</v>
      </c>
    </row>
    <row r="64" spans="1:7" x14ac:dyDescent="0.3">
      <c r="A64" t="s">
        <v>44</v>
      </c>
      <c r="G64">
        <f t="shared" si="12"/>
        <v>0</v>
      </c>
    </row>
    <row r="65" spans="1:7" x14ac:dyDescent="0.3">
      <c r="A65" t="s">
        <v>45</v>
      </c>
      <c r="G65">
        <f t="shared" si="12"/>
        <v>0</v>
      </c>
    </row>
    <row r="66" spans="1:7" x14ac:dyDescent="0.3">
      <c r="A66" t="s">
        <v>46</v>
      </c>
      <c r="G66">
        <f t="shared" si="12"/>
        <v>0</v>
      </c>
    </row>
    <row r="67" spans="1:7" x14ac:dyDescent="0.3">
      <c r="A67" t="s">
        <v>47</v>
      </c>
      <c r="D67">
        <v>1</v>
      </c>
      <c r="G67">
        <f t="shared" si="12"/>
        <v>1</v>
      </c>
    </row>
    <row r="68" spans="1:7" x14ac:dyDescent="0.3">
      <c r="A68" t="s">
        <v>48</v>
      </c>
      <c r="G68">
        <f t="shared" si="12"/>
        <v>0</v>
      </c>
    </row>
    <row r="69" spans="1:7" x14ac:dyDescent="0.3">
      <c r="A69" t="s">
        <v>49</v>
      </c>
      <c r="G69">
        <f t="shared" si="12"/>
        <v>0</v>
      </c>
    </row>
    <row r="70" spans="1:7" x14ac:dyDescent="0.3">
      <c r="A70" t="s">
        <v>50</v>
      </c>
      <c r="G70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1</v>
      </c>
      <c r="E71">
        <f t="shared" si="15"/>
        <v>0</v>
      </c>
      <c r="F71">
        <f t="shared" si="15"/>
        <v>0</v>
      </c>
      <c r="G71">
        <f t="shared" si="12"/>
        <v>1</v>
      </c>
    </row>
    <row r="72" spans="1:7" x14ac:dyDescent="0.3">
      <c r="A72" t="s">
        <v>51</v>
      </c>
      <c r="G72">
        <f t="shared" si="12"/>
        <v>0</v>
      </c>
    </row>
    <row r="73" spans="1:7" x14ac:dyDescent="0.3">
      <c r="A73" t="s">
        <v>65</v>
      </c>
      <c r="G73">
        <f t="shared" si="12"/>
        <v>0</v>
      </c>
    </row>
    <row r="74" spans="1:7" x14ac:dyDescent="0.3">
      <c r="A74" t="s">
        <v>44</v>
      </c>
      <c r="G74">
        <f t="shared" si="12"/>
        <v>0</v>
      </c>
    </row>
    <row r="75" spans="1:7" x14ac:dyDescent="0.3">
      <c r="A75" t="s">
        <v>45</v>
      </c>
      <c r="G75">
        <f t="shared" si="12"/>
        <v>0</v>
      </c>
    </row>
    <row r="76" spans="1:7" x14ac:dyDescent="0.3">
      <c r="A76" t="s">
        <v>46</v>
      </c>
      <c r="C76">
        <v>1</v>
      </c>
      <c r="G76">
        <f t="shared" si="12"/>
        <v>1</v>
      </c>
    </row>
    <row r="77" spans="1:7" x14ac:dyDescent="0.3">
      <c r="A77" t="s">
        <v>47</v>
      </c>
      <c r="C77">
        <v>8</v>
      </c>
      <c r="G77">
        <f t="shared" si="12"/>
        <v>8</v>
      </c>
    </row>
    <row r="78" spans="1:7" x14ac:dyDescent="0.3">
      <c r="A78" t="s">
        <v>48</v>
      </c>
      <c r="C78">
        <v>1</v>
      </c>
      <c r="G78">
        <f t="shared" si="12"/>
        <v>1</v>
      </c>
    </row>
    <row r="79" spans="1:7" x14ac:dyDescent="0.3">
      <c r="A79" t="s">
        <v>49</v>
      </c>
      <c r="C79">
        <v>2</v>
      </c>
      <c r="G79">
        <f t="shared" si="12"/>
        <v>2</v>
      </c>
    </row>
    <row r="80" spans="1:7" x14ac:dyDescent="0.3">
      <c r="A80" t="s">
        <v>50</v>
      </c>
      <c r="G80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12</v>
      </c>
      <c r="D81">
        <f t="shared" si="16"/>
        <v>0</v>
      </c>
      <c r="E81">
        <f t="shared" si="16"/>
        <v>0</v>
      </c>
      <c r="F81">
        <f t="shared" si="16"/>
        <v>0</v>
      </c>
      <c r="G81">
        <f t="shared" si="12"/>
        <v>12</v>
      </c>
    </row>
    <row r="82" spans="1:7" x14ac:dyDescent="0.3">
      <c r="A82" t="s">
        <v>52</v>
      </c>
      <c r="B82">
        <f>SUM(B81,B71,B61,B51)</f>
        <v>44</v>
      </c>
      <c r="C82">
        <f t="shared" ref="C82:F82" si="17">SUM(C81,C71,C61,C51)</f>
        <v>20</v>
      </c>
      <c r="D82">
        <f t="shared" si="17"/>
        <v>1</v>
      </c>
      <c r="E82">
        <f t="shared" si="17"/>
        <v>73</v>
      </c>
      <c r="F82">
        <f t="shared" si="17"/>
        <v>3</v>
      </c>
      <c r="G82" s="2">
        <f>SUM(G81,G71,G61,G51)</f>
        <v>141</v>
      </c>
    </row>
    <row r="86" spans="1:7" x14ac:dyDescent="0.3">
      <c r="A86" t="s">
        <v>51</v>
      </c>
      <c r="B86">
        <f>B72+B62+B52+B42</f>
        <v>3</v>
      </c>
      <c r="C86">
        <f t="shared" ref="C86:G86" si="18">C72+C62+C52+C42</f>
        <v>0</v>
      </c>
      <c r="D86">
        <f t="shared" si="18"/>
        <v>0</v>
      </c>
      <c r="E86">
        <f t="shared" si="18"/>
        <v>9</v>
      </c>
      <c r="F86">
        <f t="shared" si="18"/>
        <v>0</v>
      </c>
      <c r="G86">
        <f t="shared" si="18"/>
        <v>12</v>
      </c>
    </row>
    <row r="87" spans="1:7" x14ac:dyDescent="0.3">
      <c r="A87" t="s">
        <v>65</v>
      </c>
      <c r="B87">
        <f t="shared" ref="B87:G95" si="19">B73+B63+B53+B43</f>
        <v>3</v>
      </c>
      <c r="C87">
        <f t="shared" si="19"/>
        <v>1</v>
      </c>
      <c r="D87">
        <f t="shared" si="19"/>
        <v>0</v>
      </c>
      <c r="E87">
        <f t="shared" si="19"/>
        <v>1</v>
      </c>
      <c r="F87">
        <f t="shared" si="19"/>
        <v>0</v>
      </c>
      <c r="G87">
        <f t="shared" si="19"/>
        <v>5</v>
      </c>
    </row>
    <row r="88" spans="1:7" x14ac:dyDescent="0.3">
      <c r="A88" t="s">
        <v>44</v>
      </c>
      <c r="B88">
        <f t="shared" si="19"/>
        <v>5</v>
      </c>
      <c r="C88">
        <f t="shared" si="19"/>
        <v>0</v>
      </c>
      <c r="D88">
        <f t="shared" si="19"/>
        <v>0</v>
      </c>
      <c r="E88">
        <f t="shared" si="19"/>
        <v>3</v>
      </c>
      <c r="F88">
        <f t="shared" si="19"/>
        <v>1</v>
      </c>
      <c r="G88">
        <f t="shared" si="19"/>
        <v>9</v>
      </c>
    </row>
    <row r="89" spans="1:7" x14ac:dyDescent="0.3">
      <c r="A89" t="s">
        <v>45</v>
      </c>
      <c r="B89">
        <f t="shared" si="19"/>
        <v>2</v>
      </c>
      <c r="C89">
        <f t="shared" si="19"/>
        <v>0</v>
      </c>
      <c r="D89">
        <f t="shared" si="19"/>
        <v>0</v>
      </c>
      <c r="E89">
        <f t="shared" si="19"/>
        <v>7</v>
      </c>
      <c r="F89">
        <f t="shared" si="19"/>
        <v>0</v>
      </c>
      <c r="G89">
        <f t="shared" si="19"/>
        <v>9</v>
      </c>
    </row>
    <row r="90" spans="1:7" x14ac:dyDescent="0.3">
      <c r="A90" t="s">
        <v>46</v>
      </c>
      <c r="B90">
        <f t="shared" si="19"/>
        <v>1</v>
      </c>
      <c r="C90">
        <f t="shared" si="19"/>
        <v>1</v>
      </c>
      <c r="D90">
        <f t="shared" si="19"/>
        <v>0</v>
      </c>
      <c r="E90">
        <f t="shared" si="19"/>
        <v>4</v>
      </c>
      <c r="F90">
        <f t="shared" si="19"/>
        <v>0</v>
      </c>
      <c r="G90">
        <f t="shared" si="19"/>
        <v>6</v>
      </c>
    </row>
    <row r="91" spans="1:7" x14ac:dyDescent="0.3">
      <c r="A91" t="s">
        <v>47</v>
      </c>
      <c r="B91">
        <f t="shared" si="19"/>
        <v>18</v>
      </c>
      <c r="C91">
        <f t="shared" si="19"/>
        <v>12</v>
      </c>
      <c r="D91">
        <f t="shared" si="19"/>
        <v>1</v>
      </c>
      <c r="E91">
        <f t="shared" si="19"/>
        <v>22</v>
      </c>
      <c r="F91">
        <f t="shared" si="19"/>
        <v>1</v>
      </c>
      <c r="G91">
        <f t="shared" si="19"/>
        <v>54</v>
      </c>
    </row>
    <row r="92" spans="1:7" x14ac:dyDescent="0.3">
      <c r="A92" t="s">
        <v>48</v>
      </c>
      <c r="B92">
        <f t="shared" si="19"/>
        <v>7</v>
      </c>
      <c r="C92">
        <f t="shared" si="19"/>
        <v>4</v>
      </c>
      <c r="D92">
        <f t="shared" si="19"/>
        <v>0</v>
      </c>
      <c r="E92">
        <f t="shared" si="19"/>
        <v>7</v>
      </c>
      <c r="F92">
        <f t="shared" si="19"/>
        <v>0</v>
      </c>
      <c r="G92">
        <f t="shared" si="19"/>
        <v>18</v>
      </c>
    </row>
    <row r="93" spans="1:7" x14ac:dyDescent="0.3">
      <c r="A93" t="s">
        <v>49</v>
      </c>
      <c r="B93">
        <f t="shared" si="19"/>
        <v>4</v>
      </c>
      <c r="C93">
        <f t="shared" si="19"/>
        <v>2</v>
      </c>
      <c r="D93">
        <f t="shared" si="19"/>
        <v>0</v>
      </c>
      <c r="E93">
        <f t="shared" si="19"/>
        <v>19</v>
      </c>
      <c r="F93">
        <f t="shared" si="19"/>
        <v>1</v>
      </c>
      <c r="G93">
        <f t="shared" si="19"/>
        <v>26</v>
      </c>
    </row>
    <row r="94" spans="1:7" x14ac:dyDescent="0.3">
      <c r="A94" t="s">
        <v>50</v>
      </c>
      <c r="B94">
        <f t="shared" si="19"/>
        <v>1</v>
      </c>
      <c r="C94">
        <f t="shared" si="19"/>
        <v>0</v>
      </c>
      <c r="D94">
        <f t="shared" si="19"/>
        <v>0</v>
      </c>
      <c r="E94">
        <f t="shared" si="19"/>
        <v>1</v>
      </c>
      <c r="F94">
        <f t="shared" si="19"/>
        <v>0</v>
      </c>
      <c r="G94">
        <f t="shared" si="19"/>
        <v>2</v>
      </c>
    </row>
    <row r="95" spans="1:7" x14ac:dyDescent="0.3">
      <c r="A95" t="s">
        <v>32</v>
      </c>
      <c r="B95">
        <f t="shared" si="19"/>
        <v>44</v>
      </c>
      <c r="C95">
        <f t="shared" si="19"/>
        <v>20</v>
      </c>
      <c r="D95">
        <f t="shared" si="19"/>
        <v>1</v>
      </c>
      <c r="E95">
        <f t="shared" si="19"/>
        <v>73</v>
      </c>
      <c r="F95">
        <f t="shared" si="19"/>
        <v>3</v>
      </c>
      <c r="G95">
        <f t="shared" si="19"/>
        <v>141</v>
      </c>
    </row>
  </sheetData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1E27-27BA-4C1A-B29B-8FFF6A79BE67}">
  <dimension ref="A1:U95"/>
  <sheetViews>
    <sheetView workbookViewId="0">
      <selection activeCell="B5" sqref="B5"/>
    </sheetView>
  </sheetViews>
  <sheetFormatPr baseColWidth="10" defaultRowHeight="14.4" x14ac:dyDescent="0.3"/>
  <sheetData>
    <row r="1" spans="1:16" x14ac:dyDescent="0.3">
      <c r="A1" t="s">
        <v>67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64</v>
      </c>
      <c r="L2" t="s">
        <v>60</v>
      </c>
      <c r="M2" t="s">
        <v>63</v>
      </c>
      <c r="N2" t="s">
        <v>59</v>
      </c>
    </row>
    <row r="3" spans="1:16" x14ac:dyDescent="0.3">
      <c r="A3" t="s">
        <v>5</v>
      </c>
      <c r="B3">
        <v>9</v>
      </c>
      <c r="C3">
        <v>9</v>
      </c>
      <c r="G3">
        <f t="shared" ref="G3:G9" si="0">SUM(B3:F3)</f>
        <v>18</v>
      </c>
      <c r="H3" s="5">
        <f>G3/$G$11</f>
        <v>0.58064516129032262</v>
      </c>
      <c r="J3" t="s">
        <v>5</v>
      </c>
      <c r="K3">
        <v>55</v>
      </c>
      <c r="L3">
        <v>72</v>
      </c>
      <c r="M3" s="1">
        <f>(K3/K$11)*100</f>
        <v>53.398058252427184</v>
      </c>
      <c r="N3" s="1">
        <f>(L3/L$11)*100</f>
        <v>52.173913043478258</v>
      </c>
      <c r="O3" s="1"/>
    </row>
    <row r="4" spans="1:16" x14ac:dyDescent="0.3">
      <c r="A4" t="s">
        <v>6</v>
      </c>
      <c r="B4">
        <v>1</v>
      </c>
      <c r="G4">
        <f t="shared" si="0"/>
        <v>1</v>
      </c>
      <c r="H4" s="5">
        <f t="shared" ref="H4:H10" si="1">G4/$G$11</f>
        <v>3.2258064516129031E-2</v>
      </c>
      <c r="J4" t="s">
        <v>6</v>
      </c>
      <c r="K4">
        <v>1</v>
      </c>
      <c r="L4">
        <v>1</v>
      </c>
      <c r="M4" s="1">
        <f t="shared" ref="M4:N11" si="2">(K4/K$11)*100</f>
        <v>0.97087378640776689</v>
      </c>
      <c r="N4" s="1">
        <f t="shared" si="2"/>
        <v>0.72463768115942029</v>
      </c>
      <c r="O4" s="1"/>
    </row>
    <row r="5" spans="1:16" x14ac:dyDescent="0.3">
      <c r="A5" t="s">
        <v>33</v>
      </c>
      <c r="B5">
        <v>3</v>
      </c>
      <c r="G5">
        <f t="shared" si="0"/>
        <v>3</v>
      </c>
      <c r="H5" s="5">
        <f t="shared" si="1"/>
        <v>9.6774193548387094E-2</v>
      </c>
      <c r="J5" t="s">
        <v>58</v>
      </c>
      <c r="K5">
        <v>6</v>
      </c>
      <c r="L5">
        <v>5</v>
      </c>
      <c r="M5" s="1">
        <f t="shared" si="2"/>
        <v>5.825242718446602</v>
      </c>
      <c r="N5" s="1">
        <f t="shared" si="2"/>
        <v>3.6231884057971016</v>
      </c>
      <c r="O5" s="1"/>
    </row>
    <row r="6" spans="1:16" x14ac:dyDescent="0.3">
      <c r="A6" t="s">
        <v>8</v>
      </c>
      <c r="B6">
        <v>3</v>
      </c>
      <c r="C6">
        <v>1</v>
      </c>
      <c r="G6">
        <f t="shared" si="0"/>
        <v>4</v>
      </c>
      <c r="H6" s="5">
        <f t="shared" si="1"/>
        <v>0.12903225806451613</v>
      </c>
      <c r="J6" t="s">
        <v>8</v>
      </c>
      <c r="K6">
        <v>5</v>
      </c>
      <c r="L6">
        <v>9</v>
      </c>
      <c r="M6" s="1">
        <f t="shared" si="2"/>
        <v>4.8543689320388346</v>
      </c>
      <c r="N6" s="1">
        <f t="shared" si="2"/>
        <v>6.5217391304347823</v>
      </c>
      <c r="O6" s="1"/>
    </row>
    <row r="7" spans="1:16" x14ac:dyDescent="0.3">
      <c r="A7" t="s">
        <v>9</v>
      </c>
      <c r="B7">
        <v>1</v>
      </c>
      <c r="G7">
        <f t="shared" si="0"/>
        <v>1</v>
      </c>
      <c r="H7" s="5">
        <f t="shared" si="1"/>
        <v>3.2258064516129031E-2</v>
      </c>
      <c r="J7" t="s">
        <v>9</v>
      </c>
      <c r="K7">
        <v>10</v>
      </c>
      <c r="L7">
        <v>16</v>
      </c>
      <c r="M7" s="1">
        <f t="shared" si="2"/>
        <v>9.7087378640776691</v>
      </c>
      <c r="N7" s="1">
        <f t="shared" si="2"/>
        <v>11.594202898550725</v>
      </c>
      <c r="O7" s="1"/>
    </row>
    <row r="8" spans="1:16" x14ac:dyDescent="0.3">
      <c r="A8" t="s">
        <v>10</v>
      </c>
      <c r="G8">
        <f t="shared" si="0"/>
        <v>0</v>
      </c>
      <c r="H8" s="5">
        <f t="shared" si="1"/>
        <v>0</v>
      </c>
      <c r="J8" t="s">
        <v>10</v>
      </c>
      <c r="K8">
        <v>2</v>
      </c>
      <c r="L8">
        <v>1</v>
      </c>
      <c r="M8" s="1">
        <f t="shared" si="2"/>
        <v>1.9417475728155338</v>
      </c>
      <c r="N8" s="1">
        <f t="shared" si="2"/>
        <v>0.72463768115942029</v>
      </c>
      <c r="O8" s="1"/>
    </row>
    <row r="9" spans="1:16" x14ac:dyDescent="0.3">
      <c r="A9" t="s">
        <v>35</v>
      </c>
      <c r="G9">
        <f t="shared" si="0"/>
        <v>0</v>
      </c>
      <c r="H9" s="5">
        <f t="shared" si="1"/>
        <v>0</v>
      </c>
      <c r="J9" t="s">
        <v>35</v>
      </c>
      <c r="K9">
        <v>0</v>
      </c>
      <c r="L9">
        <v>0</v>
      </c>
      <c r="M9" s="1">
        <f t="shared" si="2"/>
        <v>0</v>
      </c>
      <c r="N9" s="1">
        <f t="shared" si="2"/>
        <v>0</v>
      </c>
      <c r="O9" s="1"/>
    </row>
    <row r="10" spans="1:16" x14ac:dyDescent="0.3">
      <c r="A10" t="s">
        <v>12</v>
      </c>
      <c r="B10">
        <v>4</v>
      </c>
      <c r="G10">
        <f>SUM(B10:F10)</f>
        <v>4</v>
      </c>
      <c r="H10" s="5">
        <f t="shared" si="1"/>
        <v>0.12903225806451613</v>
      </c>
      <c r="J10" t="s">
        <v>12</v>
      </c>
      <c r="K10">
        <v>24</v>
      </c>
      <c r="L10">
        <v>34</v>
      </c>
      <c r="M10" s="1">
        <f t="shared" si="2"/>
        <v>23.300970873786408</v>
      </c>
      <c r="N10" s="1">
        <f t="shared" si="2"/>
        <v>24.637681159420293</v>
      </c>
      <c r="O10" s="1"/>
    </row>
    <row r="11" spans="1:16" x14ac:dyDescent="0.3">
      <c r="A11" t="s">
        <v>34</v>
      </c>
      <c r="B11">
        <f t="shared" ref="B11:F11" si="3">SUM(B3:B10)</f>
        <v>21</v>
      </c>
      <c r="C11">
        <f t="shared" si="3"/>
        <v>10</v>
      </c>
      <c r="D11">
        <f t="shared" si="3"/>
        <v>0</v>
      </c>
      <c r="E11">
        <f t="shared" si="3"/>
        <v>0</v>
      </c>
      <c r="F11">
        <f t="shared" si="3"/>
        <v>0</v>
      </c>
      <c r="G11">
        <f>SUM(B11:F11)</f>
        <v>31</v>
      </c>
      <c r="J11" t="s">
        <v>13</v>
      </c>
      <c r="K11">
        <f>SUM(K3:K10)</f>
        <v>103</v>
      </c>
      <c r="L11">
        <f>SUM(L3:L10)</f>
        <v>138</v>
      </c>
      <c r="M11" s="1">
        <f t="shared" si="2"/>
        <v>100</v>
      </c>
      <c r="N11" s="1">
        <f t="shared" si="2"/>
        <v>100</v>
      </c>
      <c r="O11" s="1"/>
    </row>
    <row r="12" spans="1:16" x14ac:dyDescent="0.3">
      <c r="A12" t="s">
        <v>5</v>
      </c>
      <c r="B12">
        <v>16</v>
      </c>
      <c r="E12">
        <v>29</v>
      </c>
      <c r="G12">
        <f t="shared" ref="G12:G38" si="4">SUM(B12:F12)</f>
        <v>45</v>
      </c>
      <c r="H12" s="5">
        <f>G12/$G$20</f>
        <v>0.47872340425531917</v>
      </c>
    </row>
    <row r="13" spans="1:16" x14ac:dyDescent="0.3">
      <c r="A13" t="s">
        <v>6</v>
      </c>
      <c r="G13">
        <f t="shared" si="4"/>
        <v>0</v>
      </c>
      <c r="H13" s="5">
        <f t="shared" ref="H13:H19" si="5">G13/$G$20</f>
        <v>0</v>
      </c>
      <c r="J13" t="s">
        <v>40</v>
      </c>
    </row>
    <row r="14" spans="1:16" x14ac:dyDescent="0.3">
      <c r="A14" t="s">
        <v>33</v>
      </c>
      <c r="B14">
        <v>1</v>
      </c>
      <c r="E14">
        <v>1</v>
      </c>
      <c r="G14">
        <f t="shared" si="4"/>
        <v>2</v>
      </c>
      <c r="H14" s="5">
        <f t="shared" si="5"/>
        <v>2.1276595744680851E-2</v>
      </c>
      <c r="J14" t="s">
        <v>14</v>
      </c>
      <c r="K14" t="s">
        <v>64</v>
      </c>
      <c r="L14" t="s">
        <v>60</v>
      </c>
      <c r="M14">
        <v>2014</v>
      </c>
      <c r="N14">
        <v>2015</v>
      </c>
      <c r="O14">
        <v>2014</v>
      </c>
      <c r="P14">
        <v>2015</v>
      </c>
    </row>
    <row r="15" spans="1:16" x14ac:dyDescent="0.3">
      <c r="A15" t="s">
        <v>8</v>
      </c>
      <c r="B15">
        <v>1</v>
      </c>
      <c r="E15">
        <v>4</v>
      </c>
      <c r="G15">
        <f t="shared" si="4"/>
        <v>5</v>
      </c>
      <c r="H15" s="5">
        <f t="shared" si="5"/>
        <v>5.3191489361702128E-2</v>
      </c>
      <c r="J15" t="s">
        <v>16</v>
      </c>
      <c r="K15">
        <v>26</v>
      </c>
      <c r="L15">
        <v>57</v>
      </c>
      <c r="M15">
        <v>11.7</v>
      </c>
      <c r="N15">
        <v>22</v>
      </c>
      <c r="O15">
        <v>2301</v>
      </c>
      <c r="P15">
        <v>2881</v>
      </c>
    </row>
    <row r="16" spans="1:16" x14ac:dyDescent="0.3">
      <c r="A16" t="s">
        <v>9</v>
      </c>
      <c r="B16">
        <v>5</v>
      </c>
      <c r="E16">
        <v>10</v>
      </c>
      <c r="G16">
        <f t="shared" si="4"/>
        <v>15</v>
      </c>
      <c r="H16" s="5">
        <f t="shared" si="5"/>
        <v>0.15957446808510639</v>
      </c>
      <c r="J16" t="s">
        <v>17</v>
      </c>
      <c r="K16">
        <v>2</v>
      </c>
      <c r="L16">
        <v>10</v>
      </c>
      <c r="M16">
        <v>10</v>
      </c>
      <c r="N16">
        <v>57.6</v>
      </c>
      <c r="O16">
        <v>513</v>
      </c>
      <c r="P16">
        <v>8074</v>
      </c>
    </row>
    <row r="17" spans="1:18" x14ac:dyDescent="0.3">
      <c r="A17" t="s">
        <v>10</v>
      </c>
      <c r="B17">
        <v>1</v>
      </c>
      <c r="G17">
        <f t="shared" si="4"/>
        <v>1</v>
      </c>
      <c r="H17" s="5">
        <f t="shared" si="5"/>
        <v>1.0638297872340425E-2</v>
      </c>
      <c r="J17" t="s">
        <v>18</v>
      </c>
      <c r="K17">
        <v>7</v>
      </c>
      <c r="L17">
        <v>3</v>
      </c>
      <c r="M17">
        <v>4.9000000000000004</v>
      </c>
      <c r="N17">
        <v>1.8</v>
      </c>
      <c r="O17">
        <v>1465</v>
      </c>
      <c r="P17">
        <v>813</v>
      </c>
    </row>
    <row r="18" spans="1:18" x14ac:dyDescent="0.3">
      <c r="A18" t="s">
        <v>35</v>
      </c>
      <c r="G18">
        <f t="shared" si="4"/>
        <v>0</v>
      </c>
      <c r="H18" s="5">
        <f t="shared" si="5"/>
        <v>0</v>
      </c>
      <c r="J18" t="s">
        <v>19</v>
      </c>
      <c r="K18">
        <v>12</v>
      </c>
      <c r="L18">
        <v>10</v>
      </c>
      <c r="M18">
        <v>17</v>
      </c>
      <c r="N18">
        <v>14.5</v>
      </c>
      <c r="O18">
        <v>2179</v>
      </c>
      <c r="P18">
        <v>2283</v>
      </c>
    </row>
    <row r="19" spans="1:18" x14ac:dyDescent="0.3">
      <c r="A19" t="s">
        <v>12</v>
      </c>
      <c r="B19">
        <v>12</v>
      </c>
      <c r="E19" s="3">
        <v>14</v>
      </c>
      <c r="F19" s="3"/>
      <c r="G19" s="3">
        <f t="shared" si="4"/>
        <v>26</v>
      </c>
      <c r="H19" s="5">
        <f t="shared" si="5"/>
        <v>0.27659574468085107</v>
      </c>
      <c r="J19" t="s">
        <v>20</v>
      </c>
      <c r="K19">
        <v>56</v>
      </c>
      <c r="L19" s="3">
        <v>58</v>
      </c>
      <c r="M19">
        <v>20.7</v>
      </c>
      <c r="N19">
        <v>21</v>
      </c>
      <c r="O19">
        <v>2348</v>
      </c>
      <c r="P19">
        <v>3678</v>
      </c>
    </row>
    <row r="20" spans="1:18" x14ac:dyDescent="0.3">
      <c r="A20" t="s">
        <v>36</v>
      </c>
      <c r="B20">
        <f>SUM(B12:B19)</f>
        <v>36</v>
      </c>
      <c r="C20">
        <f t="shared" ref="C20:F20" si="6">SUM(C12:C19)</f>
        <v>0</v>
      </c>
      <c r="D20">
        <f t="shared" si="6"/>
        <v>0</v>
      </c>
      <c r="E20" s="3">
        <f t="shared" si="6"/>
        <v>58</v>
      </c>
      <c r="F20" s="3">
        <f t="shared" si="6"/>
        <v>0</v>
      </c>
      <c r="G20" s="3">
        <f t="shared" si="4"/>
        <v>94</v>
      </c>
      <c r="J20" t="s">
        <v>21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1</v>
      </c>
      <c r="G21">
        <f t="shared" si="4"/>
        <v>1</v>
      </c>
      <c r="H21" s="5">
        <f>G21/$G$29</f>
        <v>0.33333333333333331</v>
      </c>
      <c r="J21" t="s">
        <v>13</v>
      </c>
      <c r="K21">
        <f>SUM(K15:K20)</f>
        <v>103</v>
      </c>
      <c r="L21">
        <f>SUM(L15:L20)</f>
        <v>138</v>
      </c>
      <c r="M21">
        <v>14.1</v>
      </c>
      <c r="N21">
        <v>17.100000000000001</v>
      </c>
      <c r="O21">
        <v>2076</v>
      </c>
      <c r="P21">
        <v>2720</v>
      </c>
    </row>
    <row r="22" spans="1:18" x14ac:dyDescent="0.3">
      <c r="A22" t="s">
        <v>6</v>
      </c>
      <c r="G22">
        <f t="shared" si="4"/>
        <v>0</v>
      </c>
      <c r="H22" s="5">
        <f t="shared" ref="H22:H28" si="7">G22/$G$29</f>
        <v>0</v>
      </c>
    </row>
    <row r="23" spans="1:18" x14ac:dyDescent="0.3">
      <c r="A23" t="s">
        <v>33</v>
      </c>
      <c r="G23">
        <f t="shared" si="4"/>
        <v>0</v>
      </c>
      <c r="H23" s="5">
        <f t="shared" si="7"/>
        <v>0</v>
      </c>
      <c r="J23" t="s">
        <v>102</v>
      </c>
    </row>
    <row r="24" spans="1:18" x14ac:dyDescent="0.3">
      <c r="A24" t="s">
        <v>8</v>
      </c>
      <c r="G24">
        <f t="shared" si="4"/>
        <v>0</v>
      </c>
      <c r="H24" s="5">
        <f t="shared" si="7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4"/>
        <v>0</v>
      </c>
      <c r="H25" s="5">
        <f t="shared" si="7"/>
        <v>0</v>
      </c>
      <c r="J25">
        <v>2002</v>
      </c>
      <c r="K25">
        <v>205</v>
      </c>
      <c r="L25">
        <v>22.2</v>
      </c>
      <c r="M25">
        <v>2</v>
      </c>
      <c r="N25">
        <v>0.2</v>
      </c>
      <c r="O25">
        <v>80</v>
      </c>
      <c r="P25">
        <v>8.6999999999999993</v>
      </c>
      <c r="Q25">
        <v>123</v>
      </c>
      <c r="R25">
        <v>13.3</v>
      </c>
    </row>
    <row r="26" spans="1:18" x14ac:dyDescent="0.3">
      <c r="A26" t="s">
        <v>10</v>
      </c>
      <c r="G26">
        <f t="shared" si="4"/>
        <v>0</v>
      </c>
      <c r="H26" s="5">
        <f t="shared" si="7"/>
        <v>0</v>
      </c>
      <c r="J26">
        <v>2003</v>
      </c>
      <c r="K26">
        <v>226</v>
      </c>
      <c r="L26">
        <v>23.9</v>
      </c>
      <c r="M26">
        <v>2</v>
      </c>
      <c r="N26">
        <v>0.2</v>
      </c>
      <c r="O26">
        <v>72</v>
      </c>
      <c r="P26">
        <v>7.6</v>
      </c>
      <c r="Q26">
        <v>152</v>
      </c>
      <c r="R26">
        <v>16.100000000000001</v>
      </c>
    </row>
    <row r="27" spans="1:18" x14ac:dyDescent="0.3">
      <c r="A27" t="s">
        <v>35</v>
      </c>
      <c r="G27">
        <f t="shared" si="4"/>
        <v>0</v>
      </c>
      <c r="H27" s="5">
        <f t="shared" si="7"/>
        <v>0</v>
      </c>
      <c r="J27">
        <v>2004</v>
      </c>
      <c r="K27">
        <v>187</v>
      </c>
      <c r="L27">
        <v>20.9</v>
      </c>
      <c r="M27">
        <v>3</v>
      </c>
      <c r="N27">
        <v>0.3</v>
      </c>
      <c r="O27">
        <v>60</v>
      </c>
      <c r="P27">
        <v>6.7</v>
      </c>
      <c r="Q27">
        <v>124</v>
      </c>
      <c r="R27">
        <v>13.9</v>
      </c>
    </row>
    <row r="28" spans="1:18" x14ac:dyDescent="0.3">
      <c r="A28" t="s">
        <v>12</v>
      </c>
      <c r="D28">
        <v>2</v>
      </c>
      <c r="G28">
        <f t="shared" si="4"/>
        <v>2</v>
      </c>
      <c r="H28" s="5">
        <f t="shared" si="7"/>
        <v>0.66666666666666663</v>
      </c>
      <c r="J28">
        <v>2005</v>
      </c>
      <c r="K28">
        <v>183</v>
      </c>
      <c r="L28">
        <v>20.9</v>
      </c>
      <c r="M28">
        <v>0</v>
      </c>
      <c r="N28">
        <v>0</v>
      </c>
      <c r="O28">
        <v>58</v>
      </c>
      <c r="P28">
        <v>6.6</v>
      </c>
      <c r="Q28">
        <v>125</v>
      </c>
      <c r="R28">
        <v>14.3</v>
      </c>
    </row>
    <row r="29" spans="1:18" x14ac:dyDescent="0.3">
      <c r="A29" t="s">
        <v>38</v>
      </c>
      <c r="B29">
        <f>SUM(B21:B28)</f>
        <v>0</v>
      </c>
      <c r="C29">
        <f t="shared" ref="C29:F29" si="8">SUM(C21:C28)</f>
        <v>0</v>
      </c>
      <c r="D29">
        <f t="shared" si="8"/>
        <v>3</v>
      </c>
      <c r="E29">
        <f t="shared" si="8"/>
        <v>0</v>
      </c>
      <c r="F29">
        <f t="shared" si="8"/>
        <v>0</v>
      </c>
      <c r="G29">
        <f t="shared" si="4"/>
        <v>3</v>
      </c>
      <c r="J29">
        <v>2006</v>
      </c>
      <c r="K29">
        <v>177</v>
      </c>
      <c r="L29">
        <v>18.899999999999999</v>
      </c>
      <c r="M29">
        <v>1</v>
      </c>
      <c r="N29">
        <v>0.1</v>
      </c>
      <c r="O29">
        <v>65</v>
      </c>
      <c r="P29">
        <v>7</v>
      </c>
      <c r="Q29">
        <v>111</v>
      </c>
      <c r="R29">
        <v>11.9</v>
      </c>
    </row>
    <row r="30" spans="1:18" x14ac:dyDescent="0.3">
      <c r="A30" t="s">
        <v>5</v>
      </c>
      <c r="B30" s="3"/>
      <c r="C30" s="3">
        <v>8</v>
      </c>
      <c r="D30" s="3"/>
      <c r="E30" s="3"/>
      <c r="F30" s="3"/>
      <c r="G30">
        <f t="shared" si="4"/>
        <v>8</v>
      </c>
      <c r="H30" s="5">
        <f>G30/$G$38</f>
        <v>0.8</v>
      </c>
      <c r="J30">
        <v>2007</v>
      </c>
      <c r="K30">
        <v>213</v>
      </c>
      <c r="L30">
        <v>23.5</v>
      </c>
      <c r="M30">
        <v>0</v>
      </c>
      <c r="N30">
        <v>0</v>
      </c>
      <c r="O30">
        <v>63</v>
      </c>
      <c r="P30">
        <v>7</v>
      </c>
      <c r="Q30">
        <v>150</v>
      </c>
      <c r="R30">
        <v>16.600000000000001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4"/>
        <v>0</v>
      </c>
      <c r="H31" s="5">
        <f t="shared" ref="H31:H37" si="9">G31/$G$38</f>
        <v>0</v>
      </c>
      <c r="J31">
        <v>2008</v>
      </c>
      <c r="K31">
        <v>210</v>
      </c>
      <c r="L31">
        <v>21.3</v>
      </c>
      <c r="M31">
        <v>0</v>
      </c>
      <c r="N31">
        <v>0</v>
      </c>
      <c r="O31">
        <v>60</v>
      </c>
      <c r="P31">
        <v>6.1</v>
      </c>
      <c r="Q31">
        <v>150</v>
      </c>
      <c r="R31">
        <v>15.2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4"/>
        <v>0</v>
      </c>
      <c r="H32" s="5">
        <f t="shared" si="9"/>
        <v>0</v>
      </c>
      <c r="J32">
        <v>2009</v>
      </c>
      <c r="K32">
        <v>188</v>
      </c>
      <c r="L32">
        <v>22.1</v>
      </c>
      <c r="M32">
        <v>2</v>
      </c>
      <c r="N32">
        <v>0.2</v>
      </c>
      <c r="O32">
        <v>58</v>
      </c>
      <c r="P32">
        <v>6.8</v>
      </c>
      <c r="Q32">
        <v>128</v>
      </c>
      <c r="R32">
        <v>15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4"/>
        <v>0</v>
      </c>
      <c r="H33" s="5">
        <f t="shared" si="9"/>
        <v>0</v>
      </c>
      <c r="J33">
        <v>2010</v>
      </c>
      <c r="K33">
        <v>149</v>
      </c>
      <c r="L33">
        <v>18.8</v>
      </c>
      <c r="M33">
        <v>1</v>
      </c>
      <c r="N33">
        <v>0.1</v>
      </c>
      <c r="O33">
        <v>42</v>
      </c>
      <c r="P33">
        <v>5.3</v>
      </c>
      <c r="Q33">
        <v>106</v>
      </c>
      <c r="R33">
        <v>13.3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4"/>
        <v>0</v>
      </c>
      <c r="H34" s="5">
        <f t="shared" si="9"/>
        <v>0</v>
      </c>
      <c r="J34">
        <v>2011</v>
      </c>
      <c r="K34">
        <v>120</v>
      </c>
      <c r="L34">
        <v>16.399999999999999</v>
      </c>
      <c r="M34">
        <v>1</v>
      </c>
      <c r="N34">
        <v>0.1</v>
      </c>
      <c r="O34">
        <v>32</v>
      </c>
      <c r="P34">
        <v>4.4000000000000004</v>
      </c>
      <c r="Q34">
        <v>87</v>
      </c>
      <c r="R34">
        <v>11.9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4"/>
        <v>0</v>
      </c>
      <c r="H35" s="5">
        <f t="shared" si="9"/>
        <v>0</v>
      </c>
      <c r="J35">
        <v>2012</v>
      </c>
      <c r="K35">
        <v>141</v>
      </c>
      <c r="L35">
        <v>18.8</v>
      </c>
      <c r="M35">
        <v>1</v>
      </c>
      <c r="N35">
        <v>0.1</v>
      </c>
      <c r="O35">
        <v>35</v>
      </c>
      <c r="P35">
        <v>4.7</v>
      </c>
      <c r="Q35">
        <v>105</v>
      </c>
      <c r="R35">
        <v>14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4"/>
        <v>0</v>
      </c>
      <c r="H36" s="5">
        <f t="shared" si="9"/>
        <v>0</v>
      </c>
      <c r="J36">
        <v>2013</v>
      </c>
      <c r="K36">
        <v>129</v>
      </c>
      <c r="L36">
        <v>16.8</v>
      </c>
      <c r="M36">
        <v>1</v>
      </c>
      <c r="N36">
        <v>0.1</v>
      </c>
      <c r="O36">
        <v>35</v>
      </c>
      <c r="P36">
        <v>4.5999999999999996</v>
      </c>
      <c r="Q36">
        <v>93</v>
      </c>
      <c r="R36">
        <v>12.1</v>
      </c>
    </row>
    <row r="37" spans="1:21" x14ac:dyDescent="0.3">
      <c r="A37" t="s">
        <v>12</v>
      </c>
      <c r="B37" s="3"/>
      <c r="C37" s="3">
        <v>2</v>
      </c>
      <c r="D37" s="3"/>
      <c r="E37" s="3"/>
      <c r="F37" s="3"/>
      <c r="G37">
        <f t="shared" si="4"/>
        <v>2</v>
      </c>
      <c r="H37" s="5">
        <f t="shared" si="9"/>
        <v>0.2</v>
      </c>
      <c r="J37">
        <v>2014</v>
      </c>
      <c r="K37">
        <v>103</v>
      </c>
      <c r="L37">
        <v>14.1</v>
      </c>
      <c r="M37">
        <v>0</v>
      </c>
      <c r="N37">
        <v>0</v>
      </c>
      <c r="O37">
        <v>27</v>
      </c>
      <c r="P37">
        <v>3.7</v>
      </c>
      <c r="Q37">
        <v>76</v>
      </c>
      <c r="R37">
        <v>10.4</v>
      </c>
    </row>
    <row r="38" spans="1:21" x14ac:dyDescent="0.3">
      <c r="A38" t="s">
        <v>37</v>
      </c>
      <c r="B38">
        <f>SUM(B30:B37)</f>
        <v>0</v>
      </c>
      <c r="C38">
        <f t="shared" ref="C38:F38" si="10">SUM(C30:C37)</f>
        <v>10</v>
      </c>
      <c r="D38">
        <f t="shared" si="10"/>
        <v>0</v>
      </c>
      <c r="E38">
        <f t="shared" si="10"/>
        <v>0</v>
      </c>
      <c r="F38">
        <f t="shared" si="10"/>
        <v>0</v>
      </c>
      <c r="G38">
        <f t="shared" si="4"/>
        <v>10</v>
      </c>
      <c r="J38">
        <v>2015</v>
      </c>
      <c r="K38">
        <v>138</v>
      </c>
      <c r="L38">
        <v>17.100000000000001</v>
      </c>
      <c r="M38">
        <v>3</v>
      </c>
      <c r="N38">
        <v>0.4</v>
      </c>
      <c r="O38">
        <v>40</v>
      </c>
      <c r="P38">
        <v>5</v>
      </c>
      <c r="Q38">
        <v>95</v>
      </c>
      <c r="R38">
        <v>11.7</v>
      </c>
    </row>
    <row r="39" spans="1:21" x14ac:dyDescent="0.3">
      <c r="G39">
        <f>SUM(G38,G29,G20,G11)</f>
        <v>138</v>
      </c>
    </row>
    <row r="40" spans="1:21" x14ac:dyDescent="0.3">
      <c r="A40" t="s">
        <v>66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G42">
        <f>SUM(B42:F42)</f>
        <v>0</v>
      </c>
    </row>
    <row r="43" spans="1:21" x14ac:dyDescent="0.3">
      <c r="A43" t="s">
        <v>65</v>
      </c>
      <c r="B43">
        <v>1</v>
      </c>
      <c r="G43">
        <f t="shared" ref="G43:G81" si="11">SUM(B43:F43)</f>
        <v>1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2</v>
      </c>
      <c r="G44">
        <f t="shared" si="11"/>
        <v>2</v>
      </c>
      <c r="J44">
        <v>138</v>
      </c>
      <c r="K44">
        <v>8.1</v>
      </c>
      <c r="L44">
        <v>3</v>
      </c>
      <c r="M44">
        <v>40</v>
      </c>
      <c r="N44">
        <v>95</v>
      </c>
      <c r="O44">
        <v>31</v>
      </c>
      <c r="P44">
        <v>94</v>
      </c>
      <c r="Q44">
        <v>3</v>
      </c>
      <c r="R44">
        <v>10</v>
      </c>
      <c r="S44">
        <v>21966</v>
      </c>
      <c r="T44">
        <v>2720</v>
      </c>
      <c r="U44">
        <v>159.19999999999999</v>
      </c>
    </row>
    <row r="45" spans="1:21" x14ac:dyDescent="0.3">
      <c r="A45" t="s">
        <v>45</v>
      </c>
      <c r="G45">
        <f t="shared" si="11"/>
        <v>0</v>
      </c>
    </row>
    <row r="46" spans="1:21" x14ac:dyDescent="0.3">
      <c r="A46" t="s">
        <v>46</v>
      </c>
      <c r="B46">
        <v>2</v>
      </c>
      <c r="G46">
        <f t="shared" si="11"/>
        <v>2</v>
      </c>
      <c r="J46" t="s">
        <v>77</v>
      </c>
      <c r="K46">
        <f>J44/K44</f>
        <v>17.037037037037038</v>
      </c>
    </row>
    <row r="47" spans="1:21" x14ac:dyDescent="0.3">
      <c r="A47" t="s">
        <v>47</v>
      </c>
      <c r="B47">
        <v>6</v>
      </c>
      <c r="C47">
        <v>5</v>
      </c>
      <c r="G47">
        <f t="shared" si="11"/>
        <v>11</v>
      </c>
    </row>
    <row r="48" spans="1:21" x14ac:dyDescent="0.3">
      <c r="A48" t="s">
        <v>48</v>
      </c>
      <c r="B48">
        <v>2</v>
      </c>
      <c r="C48">
        <v>2</v>
      </c>
      <c r="G48">
        <f t="shared" si="11"/>
        <v>4</v>
      </c>
    </row>
    <row r="49" spans="1:7" x14ac:dyDescent="0.3">
      <c r="A49" t="s">
        <v>49</v>
      </c>
      <c r="B49">
        <v>3</v>
      </c>
      <c r="C49">
        <v>3</v>
      </c>
      <c r="G49">
        <f>SUM(B49:F49)</f>
        <v>6</v>
      </c>
    </row>
    <row r="50" spans="1:7" x14ac:dyDescent="0.3">
      <c r="A50" t="s">
        <v>50</v>
      </c>
      <c r="B50">
        <v>5</v>
      </c>
      <c r="G50">
        <f t="shared" si="11"/>
        <v>5</v>
      </c>
    </row>
    <row r="51" spans="1:7" x14ac:dyDescent="0.3">
      <c r="A51" t="s">
        <v>34</v>
      </c>
      <c r="B51">
        <f>SUM(B42:B50)</f>
        <v>21</v>
      </c>
      <c r="C51">
        <f t="shared" ref="C51:G51" si="12">SUM(C42:C50)</f>
        <v>10</v>
      </c>
      <c r="D51">
        <f t="shared" si="12"/>
        <v>0</v>
      </c>
      <c r="E51">
        <f t="shared" si="12"/>
        <v>0</v>
      </c>
      <c r="F51">
        <f t="shared" si="12"/>
        <v>0</v>
      </c>
      <c r="G51">
        <f t="shared" si="12"/>
        <v>31</v>
      </c>
    </row>
    <row r="52" spans="1:7" x14ac:dyDescent="0.3">
      <c r="A52" t="s">
        <v>51</v>
      </c>
      <c r="B52">
        <v>2</v>
      </c>
      <c r="E52">
        <v>10</v>
      </c>
      <c r="G52">
        <f t="shared" si="11"/>
        <v>12</v>
      </c>
    </row>
    <row r="53" spans="1:7" x14ac:dyDescent="0.3">
      <c r="A53" t="s">
        <v>65</v>
      </c>
      <c r="B53">
        <v>3</v>
      </c>
      <c r="G53">
        <f t="shared" si="11"/>
        <v>3</v>
      </c>
    </row>
    <row r="54" spans="1:7" x14ac:dyDescent="0.3">
      <c r="A54" t="s">
        <v>44</v>
      </c>
      <c r="B54">
        <v>1</v>
      </c>
      <c r="E54">
        <v>4</v>
      </c>
      <c r="G54">
        <f t="shared" si="11"/>
        <v>5</v>
      </c>
    </row>
    <row r="55" spans="1:7" x14ac:dyDescent="0.3">
      <c r="A55" t="s">
        <v>45</v>
      </c>
      <c r="B55">
        <v>3</v>
      </c>
      <c r="E55">
        <v>2</v>
      </c>
      <c r="G55">
        <f t="shared" si="11"/>
        <v>5</v>
      </c>
    </row>
    <row r="56" spans="1:7" x14ac:dyDescent="0.3">
      <c r="A56" t="s">
        <v>46</v>
      </c>
      <c r="E56">
        <v>7</v>
      </c>
      <c r="G56">
        <f t="shared" si="11"/>
        <v>7</v>
      </c>
    </row>
    <row r="57" spans="1:7" x14ac:dyDescent="0.3">
      <c r="A57" t="s">
        <v>47</v>
      </c>
      <c r="B57">
        <v>16</v>
      </c>
      <c r="E57">
        <v>18</v>
      </c>
      <c r="G57">
        <f t="shared" si="11"/>
        <v>34</v>
      </c>
    </row>
    <row r="58" spans="1:7" x14ac:dyDescent="0.3">
      <c r="A58" t="s">
        <v>48</v>
      </c>
      <c r="B58">
        <v>2</v>
      </c>
      <c r="E58">
        <v>6</v>
      </c>
      <c r="G58">
        <f t="shared" si="11"/>
        <v>8</v>
      </c>
    </row>
    <row r="59" spans="1:7" x14ac:dyDescent="0.3">
      <c r="A59" t="s">
        <v>49</v>
      </c>
      <c r="B59">
        <v>9</v>
      </c>
      <c r="E59">
        <v>8</v>
      </c>
      <c r="G59">
        <f t="shared" si="11"/>
        <v>17</v>
      </c>
    </row>
    <row r="60" spans="1:7" x14ac:dyDescent="0.3">
      <c r="A60" t="s">
        <v>50</v>
      </c>
      <c r="E60">
        <v>3</v>
      </c>
      <c r="G60">
        <f t="shared" si="11"/>
        <v>3</v>
      </c>
    </row>
    <row r="61" spans="1:7" x14ac:dyDescent="0.3">
      <c r="A61" t="s">
        <v>36</v>
      </c>
      <c r="B61">
        <f>SUM(B52:B60)</f>
        <v>36</v>
      </c>
      <c r="C61">
        <f t="shared" ref="C61:F61" si="13">SUM(C52:C60)</f>
        <v>0</v>
      </c>
      <c r="D61">
        <f t="shared" si="13"/>
        <v>0</v>
      </c>
      <c r="E61">
        <f t="shared" si="13"/>
        <v>58</v>
      </c>
      <c r="F61">
        <f t="shared" si="13"/>
        <v>0</v>
      </c>
      <c r="G61" s="3">
        <f t="shared" si="11"/>
        <v>94</v>
      </c>
    </row>
    <row r="62" spans="1:7" x14ac:dyDescent="0.3">
      <c r="A62" t="s">
        <v>51</v>
      </c>
      <c r="G62" s="3">
        <f t="shared" si="11"/>
        <v>0</v>
      </c>
    </row>
    <row r="63" spans="1:7" x14ac:dyDescent="0.3">
      <c r="A63" t="s">
        <v>65</v>
      </c>
      <c r="G63" s="3">
        <f t="shared" si="11"/>
        <v>0</v>
      </c>
    </row>
    <row r="64" spans="1:7" x14ac:dyDescent="0.3">
      <c r="A64" t="s">
        <v>44</v>
      </c>
      <c r="G64" s="3">
        <f t="shared" si="11"/>
        <v>0</v>
      </c>
    </row>
    <row r="65" spans="1:7" x14ac:dyDescent="0.3">
      <c r="A65" t="s">
        <v>45</v>
      </c>
      <c r="G65" s="3">
        <f t="shared" si="11"/>
        <v>0</v>
      </c>
    </row>
    <row r="66" spans="1:7" x14ac:dyDescent="0.3">
      <c r="A66" t="s">
        <v>46</v>
      </c>
      <c r="G66" s="3">
        <f t="shared" si="11"/>
        <v>0</v>
      </c>
    </row>
    <row r="67" spans="1:7" x14ac:dyDescent="0.3">
      <c r="A67" t="s">
        <v>47</v>
      </c>
      <c r="D67">
        <v>2</v>
      </c>
      <c r="G67" s="3">
        <f t="shared" si="11"/>
        <v>2</v>
      </c>
    </row>
    <row r="68" spans="1:7" x14ac:dyDescent="0.3">
      <c r="A68" t="s">
        <v>48</v>
      </c>
      <c r="D68">
        <v>1</v>
      </c>
      <c r="G68" s="3">
        <f t="shared" si="11"/>
        <v>1</v>
      </c>
    </row>
    <row r="69" spans="1:7" x14ac:dyDescent="0.3">
      <c r="A69" t="s">
        <v>49</v>
      </c>
      <c r="G69" s="3">
        <f t="shared" si="11"/>
        <v>0</v>
      </c>
    </row>
    <row r="70" spans="1:7" x14ac:dyDescent="0.3">
      <c r="A70" t="s">
        <v>50</v>
      </c>
      <c r="G70" s="3">
        <f t="shared" si="11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4">SUM(C62:C70)</f>
        <v>0</v>
      </c>
      <c r="D71">
        <f t="shared" si="14"/>
        <v>3</v>
      </c>
      <c r="E71">
        <f t="shared" si="14"/>
        <v>0</v>
      </c>
      <c r="F71">
        <f t="shared" si="14"/>
        <v>0</v>
      </c>
      <c r="G71" s="3">
        <f t="shared" si="11"/>
        <v>3</v>
      </c>
    </row>
    <row r="72" spans="1:7" x14ac:dyDescent="0.3">
      <c r="A72" t="s">
        <v>51</v>
      </c>
      <c r="C72">
        <v>1</v>
      </c>
      <c r="G72" s="3">
        <f t="shared" si="11"/>
        <v>1</v>
      </c>
    </row>
    <row r="73" spans="1:7" x14ac:dyDescent="0.3">
      <c r="A73" t="s">
        <v>65</v>
      </c>
      <c r="G73" s="3">
        <f t="shared" si="11"/>
        <v>0</v>
      </c>
    </row>
    <row r="74" spans="1:7" x14ac:dyDescent="0.3">
      <c r="A74" t="s">
        <v>44</v>
      </c>
      <c r="G74" s="3">
        <f t="shared" si="11"/>
        <v>0</v>
      </c>
    </row>
    <row r="75" spans="1:7" x14ac:dyDescent="0.3">
      <c r="A75" t="s">
        <v>45</v>
      </c>
      <c r="C75">
        <v>2</v>
      </c>
      <c r="G75" s="3">
        <f t="shared" si="11"/>
        <v>2</v>
      </c>
    </row>
    <row r="76" spans="1:7" x14ac:dyDescent="0.3">
      <c r="A76" t="s">
        <v>46</v>
      </c>
      <c r="C76">
        <v>2</v>
      </c>
      <c r="G76" s="3">
        <f t="shared" si="11"/>
        <v>2</v>
      </c>
    </row>
    <row r="77" spans="1:7" x14ac:dyDescent="0.3">
      <c r="A77" t="s">
        <v>47</v>
      </c>
      <c r="C77">
        <v>3</v>
      </c>
      <c r="G77" s="3">
        <f t="shared" si="11"/>
        <v>3</v>
      </c>
    </row>
    <row r="78" spans="1:7" x14ac:dyDescent="0.3">
      <c r="A78" t="s">
        <v>48</v>
      </c>
      <c r="C78">
        <v>1</v>
      </c>
      <c r="G78" s="3">
        <f t="shared" si="11"/>
        <v>1</v>
      </c>
    </row>
    <row r="79" spans="1:7" x14ac:dyDescent="0.3">
      <c r="A79" t="s">
        <v>49</v>
      </c>
      <c r="C79">
        <v>1</v>
      </c>
      <c r="G79" s="3">
        <f t="shared" si="11"/>
        <v>1</v>
      </c>
    </row>
    <row r="80" spans="1:7" x14ac:dyDescent="0.3">
      <c r="A80" t="s">
        <v>50</v>
      </c>
      <c r="G80" s="3">
        <f t="shared" si="11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5">SUM(C72:C80)</f>
        <v>10</v>
      </c>
      <c r="D81">
        <f t="shared" si="15"/>
        <v>0</v>
      </c>
      <c r="E81">
        <f t="shared" si="15"/>
        <v>0</v>
      </c>
      <c r="F81">
        <f t="shared" si="15"/>
        <v>0</v>
      </c>
      <c r="G81" s="3">
        <f t="shared" si="11"/>
        <v>10</v>
      </c>
    </row>
    <row r="82" spans="1:7" x14ac:dyDescent="0.3">
      <c r="A82" t="s">
        <v>52</v>
      </c>
      <c r="B82">
        <f>SUM(B81,B71,B61,B51)</f>
        <v>57</v>
      </c>
      <c r="C82">
        <f t="shared" ref="C82:F82" si="16">SUM(C81,C71,C61,C51)</f>
        <v>20</v>
      </c>
      <c r="D82">
        <f t="shared" si="16"/>
        <v>3</v>
      </c>
      <c r="E82">
        <f t="shared" si="16"/>
        <v>58</v>
      </c>
      <c r="F82">
        <f t="shared" si="16"/>
        <v>0</v>
      </c>
      <c r="G82" s="3">
        <f>SUM(G81,G71,G61,G51)</f>
        <v>138</v>
      </c>
    </row>
    <row r="86" spans="1:7" x14ac:dyDescent="0.3">
      <c r="A86" t="s">
        <v>51</v>
      </c>
      <c r="B86">
        <f>B72+B62+B52+B42</f>
        <v>2</v>
      </c>
      <c r="C86">
        <f t="shared" ref="C86:G86" si="17">C72+C62+C52+C42</f>
        <v>1</v>
      </c>
      <c r="D86">
        <f t="shared" si="17"/>
        <v>0</v>
      </c>
      <c r="E86">
        <f t="shared" si="17"/>
        <v>10</v>
      </c>
      <c r="F86">
        <f t="shared" si="17"/>
        <v>0</v>
      </c>
      <c r="G86">
        <f t="shared" si="17"/>
        <v>13</v>
      </c>
    </row>
    <row r="87" spans="1:7" x14ac:dyDescent="0.3">
      <c r="A87" t="s">
        <v>65</v>
      </c>
      <c r="B87">
        <f t="shared" ref="B87:G95" si="18">B73+B63+B53+B43</f>
        <v>4</v>
      </c>
      <c r="C87">
        <f t="shared" si="18"/>
        <v>0</v>
      </c>
      <c r="D87">
        <f t="shared" si="18"/>
        <v>0</v>
      </c>
      <c r="E87">
        <f t="shared" si="18"/>
        <v>0</v>
      </c>
      <c r="F87">
        <f t="shared" si="18"/>
        <v>0</v>
      </c>
      <c r="G87">
        <f t="shared" si="18"/>
        <v>4</v>
      </c>
    </row>
    <row r="88" spans="1:7" x14ac:dyDescent="0.3">
      <c r="A88" t="s">
        <v>44</v>
      </c>
      <c r="B88">
        <f t="shared" si="18"/>
        <v>3</v>
      </c>
      <c r="C88">
        <f t="shared" si="18"/>
        <v>0</v>
      </c>
      <c r="D88">
        <f t="shared" si="18"/>
        <v>0</v>
      </c>
      <c r="E88">
        <f t="shared" si="18"/>
        <v>4</v>
      </c>
      <c r="F88">
        <f t="shared" si="18"/>
        <v>0</v>
      </c>
      <c r="G88">
        <f t="shared" si="18"/>
        <v>7</v>
      </c>
    </row>
    <row r="89" spans="1:7" x14ac:dyDescent="0.3">
      <c r="A89" t="s">
        <v>45</v>
      </c>
      <c r="B89">
        <f t="shared" si="18"/>
        <v>3</v>
      </c>
      <c r="C89">
        <f t="shared" si="18"/>
        <v>2</v>
      </c>
      <c r="D89">
        <f t="shared" si="18"/>
        <v>0</v>
      </c>
      <c r="E89">
        <f t="shared" si="18"/>
        <v>2</v>
      </c>
      <c r="F89">
        <f t="shared" si="18"/>
        <v>0</v>
      </c>
      <c r="G89">
        <f t="shared" si="18"/>
        <v>7</v>
      </c>
    </row>
    <row r="90" spans="1:7" x14ac:dyDescent="0.3">
      <c r="A90" t="s">
        <v>46</v>
      </c>
      <c r="B90">
        <f t="shared" si="18"/>
        <v>2</v>
      </c>
      <c r="C90">
        <f t="shared" si="18"/>
        <v>2</v>
      </c>
      <c r="D90">
        <f t="shared" si="18"/>
        <v>0</v>
      </c>
      <c r="E90">
        <f t="shared" si="18"/>
        <v>7</v>
      </c>
      <c r="F90">
        <f t="shared" si="18"/>
        <v>0</v>
      </c>
      <c r="G90">
        <f t="shared" si="18"/>
        <v>11</v>
      </c>
    </row>
    <row r="91" spans="1:7" x14ac:dyDescent="0.3">
      <c r="A91" t="s">
        <v>47</v>
      </c>
      <c r="B91">
        <f t="shared" si="18"/>
        <v>22</v>
      </c>
      <c r="C91">
        <f t="shared" si="18"/>
        <v>8</v>
      </c>
      <c r="D91">
        <f t="shared" si="18"/>
        <v>2</v>
      </c>
      <c r="E91">
        <f t="shared" si="18"/>
        <v>18</v>
      </c>
      <c r="F91">
        <f t="shared" si="18"/>
        <v>0</v>
      </c>
      <c r="G91">
        <f t="shared" si="18"/>
        <v>50</v>
      </c>
    </row>
    <row r="92" spans="1:7" x14ac:dyDescent="0.3">
      <c r="A92" t="s">
        <v>48</v>
      </c>
      <c r="B92">
        <f t="shared" si="18"/>
        <v>4</v>
      </c>
      <c r="C92">
        <f t="shared" si="18"/>
        <v>3</v>
      </c>
      <c r="D92">
        <f t="shared" si="18"/>
        <v>1</v>
      </c>
      <c r="E92">
        <f t="shared" si="18"/>
        <v>6</v>
      </c>
      <c r="F92">
        <f t="shared" si="18"/>
        <v>0</v>
      </c>
      <c r="G92">
        <f t="shared" si="18"/>
        <v>14</v>
      </c>
    </row>
    <row r="93" spans="1:7" x14ac:dyDescent="0.3">
      <c r="A93" t="s">
        <v>49</v>
      </c>
      <c r="B93">
        <f t="shared" si="18"/>
        <v>12</v>
      </c>
      <c r="C93">
        <f t="shared" si="18"/>
        <v>4</v>
      </c>
      <c r="D93">
        <f t="shared" si="18"/>
        <v>0</v>
      </c>
      <c r="E93">
        <f t="shared" si="18"/>
        <v>8</v>
      </c>
      <c r="F93">
        <f t="shared" si="18"/>
        <v>0</v>
      </c>
      <c r="G93">
        <f t="shared" si="18"/>
        <v>24</v>
      </c>
    </row>
    <row r="94" spans="1:7" x14ac:dyDescent="0.3">
      <c r="A94" t="s">
        <v>50</v>
      </c>
      <c r="B94">
        <f t="shared" si="18"/>
        <v>5</v>
      </c>
      <c r="C94">
        <f t="shared" si="18"/>
        <v>0</v>
      </c>
      <c r="D94">
        <f t="shared" si="18"/>
        <v>0</v>
      </c>
      <c r="E94">
        <f t="shared" si="18"/>
        <v>3</v>
      </c>
      <c r="F94">
        <f t="shared" si="18"/>
        <v>0</v>
      </c>
      <c r="G94">
        <f t="shared" si="18"/>
        <v>8</v>
      </c>
    </row>
    <row r="95" spans="1:7" x14ac:dyDescent="0.3">
      <c r="A95" t="s">
        <v>32</v>
      </c>
      <c r="B95">
        <f t="shared" si="18"/>
        <v>57</v>
      </c>
      <c r="C95">
        <f t="shared" si="18"/>
        <v>20</v>
      </c>
      <c r="D95">
        <f t="shared" si="18"/>
        <v>3</v>
      </c>
      <c r="E95">
        <f t="shared" si="18"/>
        <v>58</v>
      </c>
      <c r="F95">
        <f t="shared" si="18"/>
        <v>0</v>
      </c>
      <c r="G95">
        <f t="shared" si="18"/>
        <v>138</v>
      </c>
    </row>
  </sheetData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7798-8A6D-4C6E-9153-52690480875E}">
  <dimension ref="A1:U95"/>
  <sheetViews>
    <sheetView workbookViewId="0">
      <selection activeCell="B6" sqref="B6"/>
    </sheetView>
  </sheetViews>
  <sheetFormatPr baseColWidth="10" defaultRowHeight="14.4" x14ac:dyDescent="0.3"/>
  <sheetData>
    <row r="1" spans="1:16" x14ac:dyDescent="0.3">
      <c r="A1" t="s">
        <v>82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80</v>
      </c>
      <c r="L2" t="s">
        <v>64</v>
      </c>
      <c r="M2" t="s">
        <v>81</v>
      </c>
      <c r="N2" t="s">
        <v>63</v>
      </c>
    </row>
    <row r="3" spans="1:16" x14ac:dyDescent="0.3">
      <c r="A3" t="s">
        <v>5</v>
      </c>
      <c r="B3">
        <v>4</v>
      </c>
      <c r="C3">
        <v>2</v>
      </c>
      <c r="G3">
        <f t="shared" ref="G3:G9" si="0">SUM(B3:F3)</f>
        <v>6</v>
      </c>
      <c r="H3" s="5">
        <f>G3/$G$11</f>
        <v>0.54545454545454541</v>
      </c>
      <c r="J3" t="s">
        <v>5</v>
      </c>
      <c r="K3">
        <v>61</v>
      </c>
      <c r="L3">
        <v>55</v>
      </c>
      <c r="M3" s="1">
        <f t="shared" ref="M3:M11" si="1">(K3/K$11)*100</f>
        <v>47.286821705426355</v>
      </c>
      <c r="N3" s="1">
        <f t="shared" ref="N3:N11" si="2">(L3/L$11)*100</f>
        <v>53.398058252427184</v>
      </c>
      <c r="O3" s="1"/>
    </row>
    <row r="4" spans="1:16" x14ac:dyDescent="0.3">
      <c r="A4" t="s">
        <v>6</v>
      </c>
      <c r="G4">
        <f t="shared" si="0"/>
        <v>0</v>
      </c>
      <c r="H4" s="5">
        <f t="shared" ref="H4:H10" si="3">G4/$G$11</f>
        <v>0</v>
      </c>
      <c r="J4" t="s">
        <v>6</v>
      </c>
      <c r="K4">
        <v>0</v>
      </c>
      <c r="L4">
        <v>1</v>
      </c>
      <c r="M4" s="1">
        <f t="shared" si="1"/>
        <v>0</v>
      </c>
      <c r="N4" s="1">
        <f t="shared" si="2"/>
        <v>0.97087378640776689</v>
      </c>
      <c r="O4" s="1"/>
    </row>
    <row r="5" spans="1:16" x14ac:dyDescent="0.3">
      <c r="A5" t="s">
        <v>33</v>
      </c>
      <c r="B5">
        <v>3</v>
      </c>
      <c r="G5">
        <f t="shared" si="0"/>
        <v>3</v>
      </c>
      <c r="H5" s="5">
        <f t="shared" si="3"/>
        <v>0.27272727272727271</v>
      </c>
      <c r="J5" t="s">
        <v>58</v>
      </c>
      <c r="K5">
        <v>2</v>
      </c>
      <c r="L5">
        <v>6</v>
      </c>
      <c r="M5" s="1">
        <f t="shared" si="1"/>
        <v>1.5503875968992249</v>
      </c>
      <c r="N5" s="1">
        <f t="shared" si="2"/>
        <v>5.825242718446602</v>
      </c>
      <c r="O5" s="1"/>
    </row>
    <row r="6" spans="1:16" x14ac:dyDescent="0.3">
      <c r="A6" t="s">
        <v>8</v>
      </c>
      <c r="G6">
        <f t="shared" si="0"/>
        <v>0</v>
      </c>
      <c r="H6" s="5">
        <f t="shared" si="3"/>
        <v>0</v>
      </c>
      <c r="J6" t="s">
        <v>8</v>
      </c>
      <c r="K6">
        <v>17</v>
      </c>
      <c r="L6">
        <v>5</v>
      </c>
      <c r="M6" s="1">
        <f t="shared" si="1"/>
        <v>13.178294573643413</v>
      </c>
      <c r="N6" s="1">
        <f t="shared" si="2"/>
        <v>4.8543689320388346</v>
      </c>
      <c r="O6" s="1"/>
    </row>
    <row r="7" spans="1:16" x14ac:dyDescent="0.3">
      <c r="A7" t="s">
        <v>9</v>
      </c>
      <c r="G7">
        <f t="shared" si="0"/>
        <v>0</v>
      </c>
      <c r="H7" s="5">
        <f t="shared" si="3"/>
        <v>0</v>
      </c>
      <c r="J7" t="s">
        <v>9</v>
      </c>
      <c r="K7">
        <v>7</v>
      </c>
      <c r="L7">
        <v>10</v>
      </c>
      <c r="M7" s="1">
        <f t="shared" si="1"/>
        <v>5.4263565891472867</v>
      </c>
      <c r="N7" s="1">
        <f t="shared" si="2"/>
        <v>9.7087378640776691</v>
      </c>
      <c r="O7" s="1"/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2</v>
      </c>
      <c r="M8" s="1">
        <f t="shared" si="1"/>
        <v>0</v>
      </c>
      <c r="N8" s="1">
        <f t="shared" si="2"/>
        <v>1.9417475728155338</v>
      </c>
      <c r="O8" s="1"/>
    </row>
    <row r="9" spans="1:16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0</v>
      </c>
      <c r="L9">
        <v>0</v>
      </c>
      <c r="M9" s="1">
        <f t="shared" si="1"/>
        <v>0</v>
      </c>
      <c r="N9" s="1">
        <f t="shared" si="2"/>
        <v>0</v>
      </c>
      <c r="O9" s="1"/>
    </row>
    <row r="10" spans="1:16" x14ac:dyDescent="0.3">
      <c r="A10" t="s">
        <v>12</v>
      </c>
      <c r="B10">
        <v>2</v>
      </c>
      <c r="G10">
        <f>SUM(B10:F10)</f>
        <v>2</v>
      </c>
      <c r="H10" s="5">
        <f t="shared" si="3"/>
        <v>0.18181818181818182</v>
      </c>
      <c r="J10" t="s">
        <v>12</v>
      </c>
      <c r="K10">
        <v>42</v>
      </c>
      <c r="L10">
        <v>24</v>
      </c>
      <c r="M10" s="1">
        <f t="shared" si="1"/>
        <v>32.558139534883722</v>
      </c>
      <c r="N10" s="1">
        <f t="shared" si="2"/>
        <v>23.300970873786408</v>
      </c>
      <c r="O10" s="1"/>
    </row>
    <row r="11" spans="1:16" x14ac:dyDescent="0.3">
      <c r="A11" t="s">
        <v>34</v>
      </c>
      <c r="B11">
        <f t="shared" ref="B11:F11" si="4">SUM(B3:B10)</f>
        <v>9</v>
      </c>
      <c r="C11">
        <f t="shared" si="4"/>
        <v>2</v>
      </c>
      <c r="D11">
        <f t="shared" si="4"/>
        <v>0</v>
      </c>
      <c r="E11">
        <f t="shared" si="4"/>
        <v>0</v>
      </c>
      <c r="F11">
        <f t="shared" si="4"/>
        <v>0</v>
      </c>
      <c r="G11">
        <f>SUM(B11:F11)</f>
        <v>11</v>
      </c>
      <c r="J11" t="s">
        <v>13</v>
      </c>
      <c r="K11">
        <f>SUM(K3:K10)</f>
        <v>129</v>
      </c>
      <c r="L11">
        <f>SUM(L3:L10)</f>
        <v>103</v>
      </c>
      <c r="M11" s="1">
        <f t="shared" si="1"/>
        <v>100</v>
      </c>
      <c r="N11" s="1">
        <f t="shared" si="2"/>
        <v>100</v>
      </c>
      <c r="O11" s="1"/>
    </row>
    <row r="12" spans="1:16" x14ac:dyDescent="0.3">
      <c r="A12" t="s">
        <v>5</v>
      </c>
      <c r="B12">
        <v>9</v>
      </c>
      <c r="E12">
        <v>25</v>
      </c>
      <c r="G12">
        <f t="shared" ref="G12:G38" si="5">SUM(B12:F12)</f>
        <v>34</v>
      </c>
      <c r="H12" s="5">
        <f>G12/$G$20</f>
        <v>0.46575342465753422</v>
      </c>
    </row>
    <row r="13" spans="1:16" x14ac:dyDescent="0.3">
      <c r="A13" t="s">
        <v>6</v>
      </c>
      <c r="G13">
        <f t="shared" si="5"/>
        <v>0</v>
      </c>
      <c r="H13" s="5">
        <f t="shared" ref="H13:H19" si="6">G13/$G$20</f>
        <v>0</v>
      </c>
      <c r="J13" t="s">
        <v>40</v>
      </c>
    </row>
    <row r="14" spans="1:16" x14ac:dyDescent="0.3">
      <c r="A14" t="s">
        <v>33</v>
      </c>
      <c r="E14">
        <v>3</v>
      </c>
      <c r="G14">
        <f t="shared" si="5"/>
        <v>3</v>
      </c>
      <c r="H14" s="5">
        <f t="shared" si="6"/>
        <v>4.1095890410958902E-2</v>
      </c>
      <c r="J14" t="s">
        <v>14</v>
      </c>
      <c r="K14" t="s">
        <v>80</v>
      </c>
      <c r="L14" t="s">
        <v>64</v>
      </c>
      <c r="M14">
        <v>2013</v>
      </c>
      <c r="N14">
        <v>2014</v>
      </c>
      <c r="O14">
        <v>2013</v>
      </c>
      <c r="P14">
        <v>2014</v>
      </c>
    </row>
    <row r="15" spans="1:16" x14ac:dyDescent="0.3">
      <c r="A15" t="s">
        <v>8</v>
      </c>
      <c r="E15">
        <v>5</v>
      </c>
      <c r="G15">
        <f t="shared" si="5"/>
        <v>5</v>
      </c>
      <c r="H15" s="5">
        <f t="shared" si="6"/>
        <v>6.8493150684931503E-2</v>
      </c>
      <c r="J15" t="s">
        <v>16</v>
      </c>
      <c r="K15">
        <v>48</v>
      </c>
      <c r="L15">
        <v>26</v>
      </c>
      <c r="M15">
        <v>18.2</v>
      </c>
      <c r="N15">
        <v>11.7</v>
      </c>
      <c r="O15">
        <v>2116</v>
      </c>
      <c r="P15">
        <v>2301</v>
      </c>
    </row>
    <row r="16" spans="1:16" x14ac:dyDescent="0.3">
      <c r="A16" t="s">
        <v>9</v>
      </c>
      <c r="B16">
        <v>2</v>
      </c>
      <c r="E16">
        <v>7</v>
      </c>
      <c r="G16">
        <f t="shared" si="5"/>
        <v>9</v>
      </c>
      <c r="H16" s="5">
        <f t="shared" si="6"/>
        <v>0.12328767123287671</v>
      </c>
      <c r="J16" t="s">
        <v>17</v>
      </c>
      <c r="K16">
        <v>2</v>
      </c>
      <c r="L16">
        <v>2</v>
      </c>
      <c r="M16">
        <v>9.6</v>
      </c>
      <c r="N16">
        <v>10</v>
      </c>
      <c r="O16">
        <v>1807</v>
      </c>
      <c r="P16">
        <v>513</v>
      </c>
    </row>
    <row r="17" spans="1:18" x14ac:dyDescent="0.3">
      <c r="A17" t="s">
        <v>10</v>
      </c>
      <c r="E17">
        <v>1</v>
      </c>
      <c r="G17">
        <f t="shared" si="5"/>
        <v>1</v>
      </c>
      <c r="H17" s="5">
        <f t="shared" si="6"/>
        <v>1.3698630136986301E-2</v>
      </c>
      <c r="J17" t="s">
        <v>18</v>
      </c>
      <c r="K17">
        <v>5</v>
      </c>
      <c r="L17">
        <v>7</v>
      </c>
      <c r="M17">
        <v>3.6</v>
      </c>
      <c r="N17">
        <v>4.9000000000000004</v>
      </c>
      <c r="O17">
        <v>570</v>
      </c>
      <c r="P17">
        <v>1465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10</v>
      </c>
      <c r="L18">
        <v>12</v>
      </c>
      <c r="M18">
        <v>14.1</v>
      </c>
      <c r="N18">
        <v>17</v>
      </c>
      <c r="O18">
        <v>1807</v>
      </c>
      <c r="P18">
        <v>2179</v>
      </c>
    </row>
    <row r="19" spans="1:18" x14ac:dyDescent="0.3">
      <c r="A19" t="s">
        <v>12</v>
      </c>
      <c r="B19">
        <v>6</v>
      </c>
      <c r="E19" s="3">
        <v>15</v>
      </c>
      <c r="F19" s="3"/>
      <c r="G19" s="3">
        <f t="shared" si="5"/>
        <v>21</v>
      </c>
      <c r="H19" s="5">
        <f t="shared" si="6"/>
        <v>0.28767123287671231</v>
      </c>
      <c r="J19" t="s">
        <v>20</v>
      </c>
      <c r="K19">
        <v>64</v>
      </c>
      <c r="L19">
        <v>56</v>
      </c>
      <c r="M19">
        <v>24.4</v>
      </c>
      <c r="N19">
        <v>20.7</v>
      </c>
      <c r="O19">
        <v>3546</v>
      </c>
      <c r="P19">
        <v>2348</v>
      </c>
    </row>
    <row r="20" spans="1:18" x14ac:dyDescent="0.3">
      <c r="A20" t="s">
        <v>36</v>
      </c>
      <c r="B20">
        <f>SUM(B12:B19)</f>
        <v>17</v>
      </c>
      <c r="C20">
        <f t="shared" ref="C20:F20" si="7">SUM(C12:C19)</f>
        <v>0</v>
      </c>
      <c r="D20">
        <f t="shared" si="7"/>
        <v>0</v>
      </c>
      <c r="E20" s="3">
        <f t="shared" si="7"/>
        <v>56</v>
      </c>
      <c r="F20" s="3">
        <f t="shared" si="7"/>
        <v>0</v>
      </c>
      <c r="G20" s="3">
        <f t="shared" si="5"/>
        <v>73</v>
      </c>
      <c r="J20" t="s">
        <v>21</v>
      </c>
      <c r="K20">
        <v>0</v>
      </c>
      <c r="L20">
        <v>0</v>
      </c>
      <c r="M20">
        <f>K20/$K$44</f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7</v>
      </c>
      <c r="G21">
        <f t="shared" si="5"/>
        <v>7</v>
      </c>
      <c r="H21" s="5">
        <f>G21/$G$29</f>
        <v>1</v>
      </c>
      <c r="J21" t="s">
        <v>13</v>
      </c>
      <c r="K21">
        <f>SUM(K15:K20)</f>
        <v>129</v>
      </c>
      <c r="L21">
        <f>SUM(L15:L20)</f>
        <v>103</v>
      </c>
      <c r="M21">
        <v>16.8</v>
      </c>
      <c r="N21">
        <v>14.1</v>
      </c>
      <c r="O21">
        <v>2252</v>
      </c>
      <c r="P21">
        <v>2076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101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2001</v>
      </c>
      <c r="K25">
        <v>230</v>
      </c>
      <c r="L25">
        <v>25</v>
      </c>
      <c r="M25">
        <v>1</v>
      </c>
      <c r="N25">
        <v>0.1</v>
      </c>
      <c r="O25">
        <v>61</v>
      </c>
      <c r="P25">
        <v>6.5</v>
      </c>
      <c r="Q25">
        <v>168</v>
      </c>
      <c r="R25">
        <v>18.3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2002</v>
      </c>
      <c r="K26">
        <v>205</v>
      </c>
      <c r="L26">
        <v>22.2</v>
      </c>
      <c r="M26">
        <v>2</v>
      </c>
      <c r="N26">
        <v>0.2</v>
      </c>
      <c r="O26">
        <v>80</v>
      </c>
      <c r="P26">
        <v>8.6999999999999993</v>
      </c>
      <c r="Q26">
        <v>123</v>
      </c>
      <c r="R26">
        <v>13.3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2003</v>
      </c>
      <c r="K27">
        <v>226</v>
      </c>
      <c r="L27">
        <v>23.9</v>
      </c>
      <c r="M27">
        <v>2</v>
      </c>
      <c r="N27">
        <v>0.2</v>
      </c>
      <c r="O27">
        <v>72</v>
      </c>
      <c r="P27">
        <v>7.6</v>
      </c>
      <c r="Q27">
        <v>152</v>
      </c>
      <c r="R27">
        <v>16.100000000000001</v>
      </c>
    </row>
    <row r="28" spans="1:18" x14ac:dyDescent="0.3">
      <c r="A28" t="s">
        <v>12</v>
      </c>
      <c r="G28">
        <f t="shared" si="5"/>
        <v>0</v>
      </c>
      <c r="H28" s="5">
        <f t="shared" si="8"/>
        <v>0</v>
      </c>
      <c r="J28">
        <v>2004</v>
      </c>
      <c r="K28">
        <v>187</v>
      </c>
      <c r="L28">
        <v>20.9</v>
      </c>
      <c r="M28">
        <v>3</v>
      </c>
      <c r="N28">
        <v>0.3</v>
      </c>
      <c r="O28">
        <v>60</v>
      </c>
      <c r="P28">
        <v>6.7</v>
      </c>
      <c r="Q28">
        <v>124</v>
      </c>
      <c r="R28">
        <v>13.9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7</v>
      </c>
      <c r="E29">
        <f t="shared" si="9"/>
        <v>0</v>
      </c>
      <c r="F29">
        <f t="shared" si="9"/>
        <v>0</v>
      </c>
      <c r="G29">
        <f t="shared" si="5"/>
        <v>7</v>
      </c>
      <c r="J29">
        <v>2005</v>
      </c>
      <c r="K29">
        <v>183</v>
      </c>
      <c r="L29">
        <v>20.9</v>
      </c>
      <c r="M29">
        <v>0</v>
      </c>
      <c r="N29">
        <v>0</v>
      </c>
      <c r="O29">
        <v>58</v>
      </c>
      <c r="P29">
        <v>6.6</v>
      </c>
      <c r="Q29">
        <v>125</v>
      </c>
      <c r="R29">
        <v>14.3</v>
      </c>
    </row>
    <row r="30" spans="1:18" x14ac:dyDescent="0.3">
      <c r="A30" t="s">
        <v>5</v>
      </c>
      <c r="B30" s="3"/>
      <c r="C30" s="3">
        <v>8</v>
      </c>
      <c r="D30" s="3"/>
      <c r="E30" s="3"/>
      <c r="F30" s="3"/>
      <c r="G30">
        <f t="shared" si="5"/>
        <v>8</v>
      </c>
      <c r="H30" s="5">
        <f>G30/$G$38</f>
        <v>0.66666666666666663</v>
      </c>
      <c r="J30">
        <v>2006</v>
      </c>
      <c r="K30">
        <v>177</v>
      </c>
      <c r="L30">
        <v>18.899999999999999</v>
      </c>
      <c r="M30">
        <v>1</v>
      </c>
      <c r="N30">
        <v>0.1</v>
      </c>
      <c r="O30">
        <v>65</v>
      </c>
      <c r="P30">
        <v>7</v>
      </c>
      <c r="Q30">
        <v>111</v>
      </c>
      <c r="R30">
        <v>11.9</v>
      </c>
    </row>
    <row r="31" spans="1:18" x14ac:dyDescent="0.3">
      <c r="A31" t="s">
        <v>6</v>
      </c>
      <c r="B31" s="3"/>
      <c r="C31" s="3">
        <v>1</v>
      </c>
      <c r="D31" s="3"/>
      <c r="E31" s="3"/>
      <c r="F31" s="3"/>
      <c r="G31">
        <f t="shared" si="5"/>
        <v>1</v>
      </c>
      <c r="H31" s="5">
        <f t="shared" ref="H31:H37" si="10">G31/$G$38</f>
        <v>8.3333333333333329E-2</v>
      </c>
      <c r="J31">
        <v>2007</v>
      </c>
      <c r="K31">
        <v>213</v>
      </c>
      <c r="L31">
        <v>23.5</v>
      </c>
      <c r="M31">
        <v>0</v>
      </c>
      <c r="N31">
        <v>0</v>
      </c>
      <c r="O31">
        <v>63</v>
      </c>
      <c r="P31">
        <v>7</v>
      </c>
      <c r="Q31">
        <v>150</v>
      </c>
      <c r="R31">
        <v>16.600000000000001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2008</v>
      </c>
      <c r="K32">
        <v>210</v>
      </c>
      <c r="L32">
        <v>21.3</v>
      </c>
      <c r="M32">
        <v>0</v>
      </c>
      <c r="N32">
        <v>0</v>
      </c>
      <c r="O32">
        <v>60</v>
      </c>
      <c r="P32">
        <v>6.1</v>
      </c>
      <c r="Q32">
        <v>150</v>
      </c>
      <c r="R32">
        <v>15.2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5"/>
        <v>0</v>
      </c>
      <c r="H33" s="5">
        <f t="shared" si="10"/>
        <v>0</v>
      </c>
      <c r="J33">
        <v>2009</v>
      </c>
      <c r="K33">
        <v>188</v>
      </c>
      <c r="L33">
        <v>22.1</v>
      </c>
      <c r="M33">
        <v>2</v>
      </c>
      <c r="N33">
        <v>0.2</v>
      </c>
      <c r="O33">
        <v>58</v>
      </c>
      <c r="P33">
        <v>6.8</v>
      </c>
      <c r="Q33">
        <v>128</v>
      </c>
      <c r="R33">
        <v>15</v>
      </c>
    </row>
    <row r="34" spans="1:21" x14ac:dyDescent="0.3">
      <c r="A34" t="s">
        <v>9</v>
      </c>
      <c r="B34" s="3"/>
      <c r="C34" s="3">
        <v>1</v>
      </c>
      <c r="D34" s="3"/>
      <c r="E34" s="3"/>
      <c r="F34" s="3"/>
      <c r="G34">
        <f t="shared" si="5"/>
        <v>1</v>
      </c>
      <c r="H34" s="5">
        <f t="shared" si="10"/>
        <v>8.3333333333333329E-2</v>
      </c>
      <c r="J34">
        <v>2010</v>
      </c>
      <c r="K34">
        <v>149</v>
      </c>
      <c r="L34">
        <v>18.8</v>
      </c>
      <c r="M34">
        <v>1</v>
      </c>
      <c r="N34">
        <v>0.1</v>
      </c>
      <c r="O34">
        <v>42</v>
      </c>
      <c r="P34">
        <v>5.3</v>
      </c>
      <c r="Q34">
        <v>106</v>
      </c>
      <c r="R34">
        <v>13.3</v>
      </c>
    </row>
    <row r="35" spans="1:21" x14ac:dyDescent="0.3">
      <c r="A35" t="s">
        <v>10</v>
      </c>
      <c r="B35" s="3"/>
      <c r="C35" s="3">
        <v>1</v>
      </c>
      <c r="D35" s="3"/>
      <c r="E35" s="3"/>
      <c r="F35" s="3"/>
      <c r="G35">
        <f t="shared" si="5"/>
        <v>1</v>
      </c>
      <c r="H35" s="5">
        <f t="shared" si="10"/>
        <v>8.3333333333333329E-2</v>
      </c>
      <c r="J35">
        <v>2011</v>
      </c>
      <c r="K35">
        <v>120</v>
      </c>
      <c r="L35">
        <v>16.399999999999999</v>
      </c>
      <c r="M35">
        <v>1</v>
      </c>
      <c r="N35">
        <v>0.1</v>
      </c>
      <c r="O35">
        <v>32</v>
      </c>
      <c r="P35">
        <v>4.4000000000000004</v>
      </c>
      <c r="Q35">
        <v>87</v>
      </c>
      <c r="R35">
        <v>11.9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  <c r="J36">
        <v>2012</v>
      </c>
      <c r="K36">
        <v>141</v>
      </c>
      <c r="L36">
        <v>18.8</v>
      </c>
      <c r="M36">
        <v>1</v>
      </c>
      <c r="N36">
        <v>0.1</v>
      </c>
      <c r="O36">
        <v>35</v>
      </c>
      <c r="P36">
        <v>4.7</v>
      </c>
      <c r="Q36">
        <v>105</v>
      </c>
      <c r="R36">
        <v>14</v>
      </c>
    </row>
    <row r="37" spans="1:21" x14ac:dyDescent="0.3">
      <c r="A37" t="s">
        <v>12</v>
      </c>
      <c r="B37" s="3"/>
      <c r="C37" s="3">
        <v>1</v>
      </c>
      <c r="D37" s="3"/>
      <c r="E37" s="3"/>
      <c r="F37" s="3"/>
      <c r="G37">
        <f t="shared" si="5"/>
        <v>1</v>
      </c>
      <c r="H37" s="5">
        <f t="shared" si="10"/>
        <v>8.3333333333333329E-2</v>
      </c>
      <c r="J37">
        <v>2013</v>
      </c>
      <c r="K37">
        <v>129</v>
      </c>
      <c r="L37">
        <v>16.8</v>
      </c>
      <c r="M37">
        <v>1</v>
      </c>
      <c r="N37">
        <v>0.1</v>
      </c>
      <c r="O37">
        <v>35</v>
      </c>
      <c r="P37">
        <v>4.5999999999999996</v>
      </c>
      <c r="Q37">
        <v>93</v>
      </c>
      <c r="R37">
        <v>12.1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12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12</v>
      </c>
      <c r="J38">
        <v>2014</v>
      </c>
      <c r="K38">
        <v>103</v>
      </c>
      <c r="L38">
        <v>14.1</v>
      </c>
      <c r="M38">
        <v>0</v>
      </c>
      <c r="N38">
        <v>0</v>
      </c>
      <c r="O38">
        <v>27</v>
      </c>
      <c r="P38">
        <v>3.7</v>
      </c>
      <c r="Q38">
        <v>76</v>
      </c>
      <c r="R38">
        <v>10.4</v>
      </c>
    </row>
    <row r="39" spans="1:21" x14ac:dyDescent="0.3">
      <c r="G39">
        <f>SUM(G38,G29,G20,G11)</f>
        <v>103</v>
      </c>
    </row>
    <row r="40" spans="1:21" x14ac:dyDescent="0.3">
      <c r="A40" t="s">
        <v>83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1</v>
      </c>
      <c r="G42">
        <f>SUM(B42:F42)</f>
        <v>1</v>
      </c>
    </row>
    <row r="43" spans="1:21" x14ac:dyDescent="0.3">
      <c r="A43" t="s">
        <v>65</v>
      </c>
      <c r="G43">
        <f t="shared" ref="G43:G81" si="12">SUM(B43:F43)</f>
        <v>0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2</v>
      </c>
      <c r="G44">
        <f t="shared" si="12"/>
        <v>2</v>
      </c>
      <c r="J44">
        <v>103</v>
      </c>
      <c r="K44">
        <v>7.3</v>
      </c>
      <c r="L44">
        <v>0</v>
      </c>
      <c r="M44">
        <v>27</v>
      </c>
      <c r="N44">
        <v>76</v>
      </c>
      <c r="O44">
        <v>11</v>
      </c>
      <c r="P44">
        <v>73</v>
      </c>
      <c r="Q44">
        <v>7</v>
      </c>
      <c r="R44">
        <v>12</v>
      </c>
      <c r="S44">
        <v>15204</v>
      </c>
      <c r="T44">
        <v>2076</v>
      </c>
      <c r="U44">
        <v>147.6</v>
      </c>
    </row>
    <row r="45" spans="1:21" x14ac:dyDescent="0.3">
      <c r="A45" t="s">
        <v>45</v>
      </c>
      <c r="G45">
        <f t="shared" si="12"/>
        <v>0</v>
      </c>
    </row>
    <row r="46" spans="1:21" x14ac:dyDescent="0.3">
      <c r="A46" t="s">
        <v>46</v>
      </c>
      <c r="B46">
        <v>1</v>
      </c>
      <c r="G46">
        <f t="shared" si="12"/>
        <v>1</v>
      </c>
      <c r="J46" t="s">
        <v>77</v>
      </c>
      <c r="K46">
        <f>J44/K44</f>
        <v>14.109589041095891</v>
      </c>
    </row>
    <row r="47" spans="1:21" x14ac:dyDescent="0.3">
      <c r="A47" t="s">
        <v>47</v>
      </c>
      <c r="B47">
        <v>2</v>
      </c>
      <c r="C47">
        <v>2</v>
      </c>
      <c r="G47">
        <f t="shared" si="12"/>
        <v>4</v>
      </c>
    </row>
    <row r="48" spans="1:21" x14ac:dyDescent="0.3">
      <c r="A48" t="s">
        <v>48</v>
      </c>
      <c r="G48">
        <f t="shared" si="12"/>
        <v>0</v>
      </c>
    </row>
    <row r="49" spans="1:7" x14ac:dyDescent="0.3">
      <c r="A49" t="s">
        <v>49</v>
      </c>
      <c r="B49">
        <v>2</v>
      </c>
      <c r="G49">
        <f>SUM(B49:F49)</f>
        <v>2</v>
      </c>
    </row>
    <row r="50" spans="1:7" x14ac:dyDescent="0.3">
      <c r="A50" t="s">
        <v>50</v>
      </c>
      <c r="B50">
        <v>1</v>
      </c>
      <c r="G50">
        <f t="shared" si="12"/>
        <v>1</v>
      </c>
    </row>
    <row r="51" spans="1:7" x14ac:dyDescent="0.3">
      <c r="A51" t="s">
        <v>34</v>
      </c>
      <c r="B51">
        <f>SUM(B42:B50)</f>
        <v>9</v>
      </c>
      <c r="C51">
        <f t="shared" ref="C51:F51" si="13">SUM(C42:C50)</f>
        <v>2</v>
      </c>
      <c r="D51">
        <f t="shared" si="13"/>
        <v>0</v>
      </c>
      <c r="E51">
        <f t="shared" si="13"/>
        <v>0</v>
      </c>
      <c r="F51">
        <f t="shared" si="13"/>
        <v>0</v>
      </c>
      <c r="G51">
        <f t="shared" si="12"/>
        <v>11</v>
      </c>
    </row>
    <row r="52" spans="1:7" x14ac:dyDescent="0.3">
      <c r="A52" t="s">
        <v>51</v>
      </c>
      <c r="E52">
        <v>7</v>
      </c>
      <c r="G52">
        <f t="shared" si="12"/>
        <v>7</v>
      </c>
    </row>
    <row r="53" spans="1:7" x14ac:dyDescent="0.3">
      <c r="A53" t="s">
        <v>65</v>
      </c>
      <c r="B53">
        <v>1</v>
      </c>
      <c r="E53">
        <v>1</v>
      </c>
      <c r="G53">
        <f t="shared" si="12"/>
        <v>2</v>
      </c>
    </row>
    <row r="54" spans="1:7" x14ac:dyDescent="0.3">
      <c r="A54" t="s">
        <v>44</v>
      </c>
      <c r="B54">
        <v>1</v>
      </c>
      <c r="E54">
        <v>4</v>
      </c>
      <c r="G54">
        <f t="shared" si="12"/>
        <v>5</v>
      </c>
    </row>
    <row r="55" spans="1:7" x14ac:dyDescent="0.3">
      <c r="A55" t="s">
        <v>45</v>
      </c>
      <c r="B55">
        <v>2</v>
      </c>
      <c r="E55">
        <v>4</v>
      </c>
      <c r="G55">
        <f t="shared" si="12"/>
        <v>6</v>
      </c>
    </row>
    <row r="56" spans="1:7" x14ac:dyDescent="0.3">
      <c r="A56" t="s">
        <v>46</v>
      </c>
      <c r="B56">
        <v>2</v>
      </c>
      <c r="E56">
        <v>2</v>
      </c>
      <c r="G56">
        <f t="shared" si="12"/>
        <v>4</v>
      </c>
    </row>
    <row r="57" spans="1:7" x14ac:dyDescent="0.3">
      <c r="A57" t="s">
        <v>47</v>
      </c>
      <c r="B57">
        <v>5</v>
      </c>
      <c r="E57">
        <v>18</v>
      </c>
      <c r="G57">
        <f t="shared" si="12"/>
        <v>23</v>
      </c>
    </row>
    <row r="58" spans="1:7" x14ac:dyDescent="0.3">
      <c r="A58" t="s">
        <v>48</v>
      </c>
      <c r="B58">
        <v>1</v>
      </c>
      <c r="E58">
        <v>3</v>
      </c>
      <c r="G58">
        <f t="shared" si="12"/>
        <v>4</v>
      </c>
    </row>
    <row r="59" spans="1:7" x14ac:dyDescent="0.3">
      <c r="A59" t="s">
        <v>49</v>
      </c>
      <c r="B59">
        <v>2</v>
      </c>
      <c r="E59">
        <v>12</v>
      </c>
      <c r="G59">
        <f t="shared" si="12"/>
        <v>14</v>
      </c>
    </row>
    <row r="60" spans="1:7" x14ac:dyDescent="0.3">
      <c r="A60" t="s">
        <v>50</v>
      </c>
      <c r="B60">
        <v>3</v>
      </c>
      <c r="E60">
        <v>5</v>
      </c>
      <c r="G60">
        <f t="shared" si="12"/>
        <v>8</v>
      </c>
    </row>
    <row r="61" spans="1:7" x14ac:dyDescent="0.3">
      <c r="A61" t="s">
        <v>36</v>
      </c>
      <c r="B61">
        <f>SUM(B52:B60)</f>
        <v>17</v>
      </c>
      <c r="C61">
        <f t="shared" ref="C61:F61" si="14">SUM(C52:C60)</f>
        <v>0</v>
      </c>
      <c r="D61">
        <f t="shared" si="14"/>
        <v>0</v>
      </c>
      <c r="E61">
        <f t="shared" si="14"/>
        <v>56</v>
      </c>
      <c r="F61">
        <f t="shared" si="14"/>
        <v>0</v>
      </c>
      <c r="G61" s="3">
        <f t="shared" si="12"/>
        <v>73</v>
      </c>
    </row>
    <row r="62" spans="1:7" x14ac:dyDescent="0.3">
      <c r="A62" t="s">
        <v>51</v>
      </c>
      <c r="G62" s="3">
        <f t="shared" si="12"/>
        <v>0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D65">
        <v>1</v>
      </c>
      <c r="G65" s="3">
        <f t="shared" si="12"/>
        <v>1</v>
      </c>
    </row>
    <row r="66" spans="1:7" x14ac:dyDescent="0.3">
      <c r="A66" t="s">
        <v>46</v>
      </c>
      <c r="G66" s="3">
        <f t="shared" si="12"/>
        <v>0</v>
      </c>
    </row>
    <row r="67" spans="1:7" x14ac:dyDescent="0.3">
      <c r="A67" t="s">
        <v>47</v>
      </c>
      <c r="D67">
        <v>3</v>
      </c>
      <c r="G67" s="3">
        <f t="shared" si="12"/>
        <v>3</v>
      </c>
    </row>
    <row r="68" spans="1:7" x14ac:dyDescent="0.3">
      <c r="A68" t="s">
        <v>48</v>
      </c>
      <c r="G68" s="3">
        <f t="shared" si="12"/>
        <v>0</v>
      </c>
    </row>
    <row r="69" spans="1:7" x14ac:dyDescent="0.3">
      <c r="A69" t="s">
        <v>49</v>
      </c>
      <c r="D69">
        <v>3</v>
      </c>
      <c r="G69" s="3">
        <f t="shared" si="12"/>
        <v>3</v>
      </c>
    </row>
    <row r="70" spans="1:7" x14ac:dyDescent="0.3">
      <c r="A70" t="s">
        <v>50</v>
      </c>
      <c r="G70" s="3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7</v>
      </c>
      <c r="E71">
        <f t="shared" si="15"/>
        <v>0</v>
      </c>
      <c r="F71">
        <f t="shared" si="15"/>
        <v>0</v>
      </c>
      <c r="G71" s="3">
        <f t="shared" si="12"/>
        <v>7</v>
      </c>
    </row>
    <row r="72" spans="1:7" x14ac:dyDescent="0.3">
      <c r="A72" t="s">
        <v>51</v>
      </c>
      <c r="C72">
        <v>2</v>
      </c>
      <c r="G72" s="3">
        <f t="shared" si="12"/>
        <v>2</v>
      </c>
    </row>
    <row r="73" spans="1:7" x14ac:dyDescent="0.3">
      <c r="A73" t="s">
        <v>65</v>
      </c>
      <c r="C73">
        <v>1</v>
      </c>
      <c r="G73" s="3">
        <f t="shared" si="12"/>
        <v>1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C75">
        <v>1</v>
      </c>
      <c r="G75" s="3">
        <f t="shared" si="12"/>
        <v>1</v>
      </c>
    </row>
    <row r="76" spans="1:7" x14ac:dyDescent="0.3">
      <c r="A76" t="s">
        <v>46</v>
      </c>
      <c r="C76">
        <v>1</v>
      </c>
      <c r="G76" s="3">
        <f t="shared" si="12"/>
        <v>1</v>
      </c>
    </row>
    <row r="77" spans="1:7" x14ac:dyDescent="0.3">
      <c r="A77" t="s">
        <v>47</v>
      </c>
      <c r="C77">
        <v>2</v>
      </c>
      <c r="G77" s="3">
        <f t="shared" si="12"/>
        <v>2</v>
      </c>
    </row>
    <row r="78" spans="1:7" x14ac:dyDescent="0.3">
      <c r="A78" t="s">
        <v>48</v>
      </c>
      <c r="C78">
        <v>5</v>
      </c>
      <c r="G78" s="3">
        <f t="shared" si="12"/>
        <v>5</v>
      </c>
    </row>
    <row r="79" spans="1:7" x14ac:dyDescent="0.3">
      <c r="A79" t="s">
        <v>49</v>
      </c>
      <c r="G79" s="3">
        <f t="shared" si="12"/>
        <v>0</v>
      </c>
    </row>
    <row r="80" spans="1:7" x14ac:dyDescent="0.3">
      <c r="A80" t="s">
        <v>50</v>
      </c>
      <c r="G80" s="3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12</v>
      </c>
      <c r="D81">
        <f t="shared" si="16"/>
        <v>0</v>
      </c>
      <c r="E81">
        <f t="shared" si="16"/>
        <v>0</v>
      </c>
      <c r="F81">
        <f t="shared" si="16"/>
        <v>0</v>
      </c>
      <c r="G81" s="3">
        <f t="shared" si="12"/>
        <v>12</v>
      </c>
    </row>
    <row r="82" spans="1:7" x14ac:dyDescent="0.3">
      <c r="A82" t="s">
        <v>52</v>
      </c>
      <c r="B82">
        <f>SUM(B81,B71,B61,B51)</f>
        <v>26</v>
      </c>
      <c r="C82">
        <f t="shared" ref="C82:F82" si="17">SUM(C81,C71,C61,C51)</f>
        <v>14</v>
      </c>
      <c r="D82">
        <f t="shared" si="17"/>
        <v>7</v>
      </c>
      <c r="E82">
        <f t="shared" si="17"/>
        <v>56</v>
      </c>
      <c r="F82">
        <f t="shared" si="17"/>
        <v>0</v>
      </c>
      <c r="G82" s="3">
        <f>SUM(G81,G71,G61,G51)</f>
        <v>103</v>
      </c>
    </row>
    <row r="86" spans="1:7" x14ac:dyDescent="0.3">
      <c r="A86" t="s">
        <v>51</v>
      </c>
      <c r="B86">
        <f>B72+B62+B52+B42</f>
        <v>1</v>
      </c>
      <c r="C86">
        <f t="shared" ref="C86:G86" si="18">C72+C62+C52+C42</f>
        <v>2</v>
      </c>
      <c r="D86">
        <f t="shared" si="18"/>
        <v>0</v>
      </c>
      <c r="E86">
        <f t="shared" si="18"/>
        <v>7</v>
      </c>
      <c r="F86">
        <f t="shared" si="18"/>
        <v>0</v>
      </c>
      <c r="G86">
        <f t="shared" si="18"/>
        <v>10</v>
      </c>
    </row>
    <row r="87" spans="1:7" x14ac:dyDescent="0.3">
      <c r="A87" t="s">
        <v>65</v>
      </c>
      <c r="B87">
        <f t="shared" ref="B87:G95" si="19">B73+B63+B53+B43</f>
        <v>1</v>
      </c>
      <c r="C87">
        <f t="shared" si="19"/>
        <v>1</v>
      </c>
      <c r="D87">
        <f t="shared" si="19"/>
        <v>0</v>
      </c>
      <c r="E87">
        <f t="shared" si="19"/>
        <v>1</v>
      </c>
      <c r="F87">
        <f t="shared" si="19"/>
        <v>0</v>
      </c>
      <c r="G87">
        <f t="shared" si="19"/>
        <v>3</v>
      </c>
    </row>
    <row r="88" spans="1:7" x14ac:dyDescent="0.3">
      <c r="A88" t="s">
        <v>44</v>
      </c>
      <c r="B88">
        <f t="shared" si="19"/>
        <v>3</v>
      </c>
      <c r="C88">
        <f t="shared" si="19"/>
        <v>0</v>
      </c>
      <c r="D88">
        <f t="shared" si="19"/>
        <v>0</v>
      </c>
      <c r="E88">
        <f t="shared" si="19"/>
        <v>4</v>
      </c>
      <c r="F88">
        <f t="shared" si="19"/>
        <v>0</v>
      </c>
      <c r="G88">
        <f t="shared" si="19"/>
        <v>7</v>
      </c>
    </row>
    <row r="89" spans="1:7" x14ac:dyDescent="0.3">
      <c r="A89" t="s">
        <v>45</v>
      </c>
      <c r="B89">
        <f t="shared" si="19"/>
        <v>2</v>
      </c>
      <c r="C89">
        <f t="shared" si="19"/>
        <v>1</v>
      </c>
      <c r="D89">
        <f t="shared" si="19"/>
        <v>1</v>
      </c>
      <c r="E89">
        <f t="shared" si="19"/>
        <v>4</v>
      </c>
      <c r="F89">
        <f t="shared" si="19"/>
        <v>0</v>
      </c>
      <c r="G89">
        <f t="shared" si="19"/>
        <v>8</v>
      </c>
    </row>
    <row r="90" spans="1:7" x14ac:dyDescent="0.3">
      <c r="A90" t="s">
        <v>46</v>
      </c>
      <c r="B90">
        <f t="shared" si="19"/>
        <v>3</v>
      </c>
      <c r="C90">
        <f t="shared" si="19"/>
        <v>1</v>
      </c>
      <c r="D90">
        <f t="shared" si="19"/>
        <v>0</v>
      </c>
      <c r="E90">
        <f t="shared" si="19"/>
        <v>2</v>
      </c>
      <c r="F90">
        <f t="shared" si="19"/>
        <v>0</v>
      </c>
      <c r="G90">
        <f t="shared" si="19"/>
        <v>6</v>
      </c>
    </row>
    <row r="91" spans="1:7" x14ac:dyDescent="0.3">
      <c r="A91" t="s">
        <v>47</v>
      </c>
      <c r="B91">
        <f t="shared" si="19"/>
        <v>7</v>
      </c>
      <c r="C91">
        <f t="shared" si="19"/>
        <v>4</v>
      </c>
      <c r="D91">
        <f t="shared" si="19"/>
        <v>3</v>
      </c>
      <c r="E91">
        <f t="shared" si="19"/>
        <v>18</v>
      </c>
      <c r="F91">
        <f t="shared" si="19"/>
        <v>0</v>
      </c>
      <c r="G91">
        <f t="shared" si="19"/>
        <v>32</v>
      </c>
    </row>
    <row r="92" spans="1:7" x14ac:dyDescent="0.3">
      <c r="A92" t="s">
        <v>48</v>
      </c>
      <c r="B92">
        <f t="shared" si="19"/>
        <v>1</v>
      </c>
      <c r="C92">
        <f t="shared" si="19"/>
        <v>5</v>
      </c>
      <c r="D92">
        <f t="shared" si="19"/>
        <v>0</v>
      </c>
      <c r="E92">
        <f t="shared" si="19"/>
        <v>3</v>
      </c>
      <c r="F92">
        <f t="shared" si="19"/>
        <v>0</v>
      </c>
      <c r="G92">
        <f t="shared" si="19"/>
        <v>9</v>
      </c>
    </row>
    <row r="93" spans="1:7" x14ac:dyDescent="0.3">
      <c r="A93" t="s">
        <v>49</v>
      </c>
      <c r="B93">
        <f t="shared" si="19"/>
        <v>4</v>
      </c>
      <c r="C93">
        <f t="shared" si="19"/>
        <v>0</v>
      </c>
      <c r="D93">
        <f t="shared" si="19"/>
        <v>3</v>
      </c>
      <c r="E93">
        <f t="shared" si="19"/>
        <v>12</v>
      </c>
      <c r="F93">
        <f t="shared" si="19"/>
        <v>0</v>
      </c>
      <c r="G93">
        <f t="shared" si="19"/>
        <v>19</v>
      </c>
    </row>
    <row r="94" spans="1:7" x14ac:dyDescent="0.3">
      <c r="A94" t="s">
        <v>50</v>
      </c>
      <c r="B94">
        <f t="shared" si="19"/>
        <v>4</v>
      </c>
      <c r="C94">
        <f t="shared" si="19"/>
        <v>0</v>
      </c>
      <c r="D94">
        <f t="shared" si="19"/>
        <v>0</v>
      </c>
      <c r="E94">
        <f t="shared" si="19"/>
        <v>5</v>
      </c>
      <c r="F94">
        <f t="shared" si="19"/>
        <v>0</v>
      </c>
      <c r="G94">
        <f t="shared" si="19"/>
        <v>9</v>
      </c>
    </row>
    <row r="95" spans="1:7" x14ac:dyDescent="0.3">
      <c r="A95" t="s">
        <v>32</v>
      </c>
      <c r="B95">
        <f t="shared" si="19"/>
        <v>26</v>
      </c>
      <c r="C95">
        <f t="shared" si="19"/>
        <v>14</v>
      </c>
      <c r="D95">
        <f t="shared" si="19"/>
        <v>7</v>
      </c>
      <c r="E95">
        <f t="shared" si="19"/>
        <v>56</v>
      </c>
      <c r="F95">
        <f t="shared" si="19"/>
        <v>0</v>
      </c>
      <c r="G95">
        <f t="shared" si="19"/>
        <v>103</v>
      </c>
    </row>
  </sheetData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24FE-8050-4B07-AD50-6A9432D22678}">
  <dimension ref="A1:U95"/>
  <sheetViews>
    <sheetView zoomScaleNormal="100" workbookViewId="0">
      <selection activeCell="C6" sqref="C6"/>
    </sheetView>
  </sheetViews>
  <sheetFormatPr baseColWidth="10" defaultRowHeight="14.4" x14ac:dyDescent="0.3"/>
  <sheetData>
    <row r="1" spans="1:16" x14ac:dyDescent="0.3">
      <c r="A1" t="s">
        <v>84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86</v>
      </c>
      <c r="L2" t="s">
        <v>80</v>
      </c>
      <c r="M2" t="s">
        <v>87</v>
      </c>
      <c r="N2" t="s">
        <v>81</v>
      </c>
    </row>
    <row r="3" spans="1:16" x14ac:dyDescent="0.3">
      <c r="A3" t="s">
        <v>5</v>
      </c>
      <c r="B3">
        <v>9</v>
      </c>
      <c r="C3">
        <v>1</v>
      </c>
      <c r="G3">
        <f t="shared" ref="G3:G9" si="0">SUM(B3:F3)</f>
        <v>10</v>
      </c>
      <c r="H3" s="5">
        <f>G3/$G$11</f>
        <v>0.5</v>
      </c>
      <c r="J3" t="s">
        <v>5</v>
      </c>
      <c r="K3">
        <v>67</v>
      </c>
      <c r="L3">
        <v>61</v>
      </c>
      <c r="M3" s="1">
        <f t="shared" ref="M3:M11" si="1">(K3/K$11)*100</f>
        <v>47.5177304964539</v>
      </c>
      <c r="N3" s="1">
        <f t="shared" ref="N3:N11" si="2">(L3/L$11)*100</f>
        <v>47.286821705426355</v>
      </c>
      <c r="O3" s="1"/>
    </row>
    <row r="4" spans="1:16" x14ac:dyDescent="0.3">
      <c r="A4" t="s">
        <v>6</v>
      </c>
      <c r="G4">
        <f t="shared" si="0"/>
        <v>0</v>
      </c>
      <c r="H4" s="5">
        <f t="shared" ref="H4:H10" si="3">G4/$G$11</f>
        <v>0</v>
      </c>
      <c r="J4" t="s">
        <v>6</v>
      </c>
      <c r="K4">
        <v>4</v>
      </c>
      <c r="L4">
        <v>0</v>
      </c>
      <c r="M4" s="1">
        <f t="shared" si="1"/>
        <v>2.8368794326241136</v>
      </c>
      <c r="N4" s="1">
        <f t="shared" si="2"/>
        <v>0</v>
      </c>
      <c r="O4" s="1"/>
    </row>
    <row r="5" spans="1:16" x14ac:dyDescent="0.3">
      <c r="A5" t="s">
        <v>33</v>
      </c>
      <c r="B5">
        <v>1</v>
      </c>
      <c r="G5">
        <f t="shared" si="0"/>
        <v>1</v>
      </c>
      <c r="H5" s="5">
        <f t="shared" si="3"/>
        <v>0.05</v>
      </c>
      <c r="J5" t="s">
        <v>58</v>
      </c>
      <c r="K5">
        <v>3</v>
      </c>
      <c r="L5">
        <v>2</v>
      </c>
      <c r="M5" s="1">
        <f t="shared" si="1"/>
        <v>2.1276595744680851</v>
      </c>
      <c r="N5" s="1">
        <f t="shared" si="2"/>
        <v>1.5503875968992249</v>
      </c>
      <c r="O5" s="1"/>
    </row>
    <row r="6" spans="1:16" x14ac:dyDescent="0.3">
      <c r="A6" t="s">
        <v>8</v>
      </c>
      <c r="G6">
        <f t="shared" si="0"/>
        <v>0</v>
      </c>
      <c r="H6" s="5">
        <f t="shared" si="3"/>
        <v>0</v>
      </c>
      <c r="J6" t="s">
        <v>8</v>
      </c>
      <c r="K6">
        <v>9</v>
      </c>
      <c r="L6">
        <v>17</v>
      </c>
      <c r="M6" s="1">
        <f t="shared" si="1"/>
        <v>6.3829787234042552</v>
      </c>
      <c r="N6" s="1">
        <f t="shared" si="2"/>
        <v>13.178294573643413</v>
      </c>
      <c r="O6" s="1"/>
    </row>
    <row r="7" spans="1:16" x14ac:dyDescent="0.3">
      <c r="A7" t="s">
        <v>9</v>
      </c>
      <c r="B7">
        <v>2</v>
      </c>
      <c r="G7">
        <f t="shared" si="0"/>
        <v>2</v>
      </c>
      <c r="H7" s="5">
        <f t="shared" si="3"/>
        <v>0.1</v>
      </c>
      <c r="J7" t="s">
        <v>9</v>
      </c>
      <c r="K7">
        <v>15</v>
      </c>
      <c r="L7">
        <v>7</v>
      </c>
      <c r="M7" s="1">
        <f t="shared" si="1"/>
        <v>10.638297872340425</v>
      </c>
      <c r="N7" s="1">
        <f t="shared" si="2"/>
        <v>5.4263565891472867</v>
      </c>
      <c r="O7" s="1"/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</row>
    <row r="9" spans="1:16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2</v>
      </c>
      <c r="L9">
        <v>0</v>
      </c>
      <c r="M9" s="1">
        <f t="shared" si="1"/>
        <v>1.4184397163120568</v>
      </c>
      <c r="N9" s="1">
        <f t="shared" si="2"/>
        <v>0</v>
      </c>
      <c r="O9" s="1"/>
    </row>
    <row r="10" spans="1:16" x14ac:dyDescent="0.3">
      <c r="A10" t="s">
        <v>12</v>
      </c>
      <c r="B10">
        <v>6</v>
      </c>
      <c r="C10">
        <v>1</v>
      </c>
      <c r="G10">
        <f>SUM(B10:F10)</f>
        <v>7</v>
      </c>
      <c r="H10" s="5">
        <f t="shared" si="3"/>
        <v>0.35</v>
      </c>
      <c r="J10" t="s">
        <v>12</v>
      </c>
      <c r="K10">
        <v>41</v>
      </c>
      <c r="L10">
        <v>42</v>
      </c>
      <c r="M10" s="1">
        <f t="shared" si="1"/>
        <v>29.078014184397162</v>
      </c>
      <c r="N10" s="1">
        <f t="shared" si="2"/>
        <v>32.558139534883722</v>
      </c>
      <c r="O10" s="1"/>
    </row>
    <row r="11" spans="1:16" x14ac:dyDescent="0.3">
      <c r="A11" t="s">
        <v>34</v>
      </c>
      <c r="B11">
        <f t="shared" ref="B11:F11" si="4">SUM(B3:B10)</f>
        <v>18</v>
      </c>
      <c r="C11">
        <f t="shared" si="4"/>
        <v>2</v>
      </c>
      <c r="D11">
        <f t="shared" si="4"/>
        <v>0</v>
      </c>
      <c r="E11">
        <f t="shared" si="4"/>
        <v>0</v>
      </c>
      <c r="F11">
        <f t="shared" si="4"/>
        <v>0</v>
      </c>
      <c r="G11">
        <f>SUM(B11:F11)</f>
        <v>20</v>
      </c>
      <c r="J11" t="s">
        <v>13</v>
      </c>
      <c r="K11">
        <f>SUM(K3:K10)</f>
        <v>141</v>
      </c>
      <c r="L11">
        <f>SUM(L3:L10)</f>
        <v>129</v>
      </c>
      <c r="M11" s="1">
        <f t="shared" si="1"/>
        <v>100</v>
      </c>
      <c r="N11" s="1">
        <f t="shared" si="2"/>
        <v>100</v>
      </c>
      <c r="O11" s="1"/>
    </row>
    <row r="12" spans="1:16" x14ac:dyDescent="0.3">
      <c r="A12" t="s">
        <v>5</v>
      </c>
      <c r="B12">
        <v>15</v>
      </c>
      <c r="E12" s="2">
        <v>26</v>
      </c>
      <c r="G12" s="2">
        <f t="shared" ref="G12:G19" si="5">SUM(B12:F12)</f>
        <v>41</v>
      </c>
      <c r="H12" s="5">
        <f>G12/$G$20</f>
        <v>0.44086021505376344</v>
      </c>
    </row>
    <row r="13" spans="1:16" x14ac:dyDescent="0.3">
      <c r="A13" t="s">
        <v>6</v>
      </c>
      <c r="E13" s="2"/>
      <c r="G13" s="2">
        <f t="shared" si="5"/>
        <v>0</v>
      </c>
      <c r="H13" s="5">
        <f t="shared" ref="H13:H19" si="6">G13/$G$20</f>
        <v>0</v>
      </c>
      <c r="J13" t="s">
        <v>40</v>
      </c>
    </row>
    <row r="14" spans="1:16" x14ac:dyDescent="0.3">
      <c r="A14" t="s">
        <v>33</v>
      </c>
      <c r="E14" s="2">
        <v>1</v>
      </c>
      <c r="G14" s="2">
        <f t="shared" si="5"/>
        <v>1</v>
      </c>
      <c r="H14" s="5">
        <f t="shared" si="6"/>
        <v>1.0752688172043012E-2</v>
      </c>
      <c r="J14" t="s">
        <v>14</v>
      </c>
      <c r="K14" t="s">
        <v>86</v>
      </c>
      <c r="L14" t="s">
        <v>80</v>
      </c>
      <c r="M14">
        <v>2012</v>
      </c>
      <c r="N14">
        <v>2013</v>
      </c>
      <c r="O14">
        <v>2012</v>
      </c>
      <c r="P14">
        <v>2013</v>
      </c>
    </row>
    <row r="15" spans="1:16" x14ac:dyDescent="0.3">
      <c r="A15" t="s">
        <v>8</v>
      </c>
      <c r="B15">
        <v>3</v>
      </c>
      <c r="E15" s="2">
        <v>12</v>
      </c>
      <c r="G15" s="2">
        <f t="shared" si="5"/>
        <v>15</v>
      </c>
      <c r="H15" s="5">
        <f t="shared" si="6"/>
        <v>0.16129032258064516</v>
      </c>
      <c r="J15" t="s">
        <v>16</v>
      </c>
      <c r="K15">
        <v>38</v>
      </c>
      <c r="L15">
        <v>48</v>
      </c>
      <c r="M15">
        <v>14.9</v>
      </c>
      <c r="N15">
        <v>18.2</v>
      </c>
      <c r="O15">
        <v>2324</v>
      </c>
      <c r="P15">
        <v>2116</v>
      </c>
    </row>
    <row r="16" spans="1:16" x14ac:dyDescent="0.3">
      <c r="A16" t="s">
        <v>9</v>
      </c>
      <c r="B16">
        <v>1</v>
      </c>
      <c r="E16" s="2">
        <v>4</v>
      </c>
      <c r="G16" s="2">
        <f t="shared" si="5"/>
        <v>5</v>
      </c>
      <c r="H16" s="5">
        <f t="shared" si="6"/>
        <v>5.3763440860215055E-2</v>
      </c>
      <c r="J16" t="s">
        <v>17</v>
      </c>
      <c r="K16">
        <v>11</v>
      </c>
      <c r="L16">
        <v>2</v>
      </c>
      <c r="M16">
        <v>51.5</v>
      </c>
      <c r="N16">
        <v>9.6</v>
      </c>
      <c r="O16">
        <v>5937</v>
      </c>
      <c r="P16">
        <v>1807</v>
      </c>
    </row>
    <row r="17" spans="1:18" x14ac:dyDescent="0.3">
      <c r="A17" t="s">
        <v>10</v>
      </c>
      <c r="E17" s="2"/>
      <c r="G17" s="2">
        <f t="shared" si="5"/>
        <v>0</v>
      </c>
      <c r="H17" s="5">
        <f t="shared" si="6"/>
        <v>0</v>
      </c>
      <c r="J17" t="s">
        <v>18</v>
      </c>
      <c r="K17">
        <v>7</v>
      </c>
      <c r="L17">
        <v>5</v>
      </c>
      <c r="M17">
        <v>4.9000000000000004</v>
      </c>
      <c r="N17">
        <v>3.6</v>
      </c>
      <c r="O17">
        <v>1576</v>
      </c>
      <c r="P17">
        <v>570</v>
      </c>
    </row>
    <row r="18" spans="1:18" x14ac:dyDescent="0.3">
      <c r="A18" t="s">
        <v>35</v>
      </c>
      <c r="E18" s="2"/>
      <c r="G18" s="2">
        <f t="shared" si="5"/>
        <v>0</v>
      </c>
      <c r="H18" s="5">
        <f t="shared" si="6"/>
        <v>0</v>
      </c>
      <c r="J18" t="s">
        <v>19</v>
      </c>
      <c r="K18">
        <v>8</v>
      </c>
      <c r="L18">
        <v>10</v>
      </c>
      <c r="M18">
        <v>12.1</v>
      </c>
      <c r="N18">
        <v>14.1</v>
      </c>
      <c r="O18">
        <v>641</v>
      </c>
      <c r="P18">
        <v>1807</v>
      </c>
    </row>
    <row r="19" spans="1:18" x14ac:dyDescent="0.3">
      <c r="A19" t="s">
        <v>12</v>
      </c>
      <c r="B19">
        <v>10</v>
      </c>
      <c r="E19" s="2">
        <v>21</v>
      </c>
      <c r="F19" s="3"/>
      <c r="G19" s="2">
        <f t="shared" si="5"/>
        <v>31</v>
      </c>
      <c r="H19" s="5">
        <f t="shared" si="6"/>
        <v>0.33333333333333331</v>
      </c>
      <c r="J19" t="s">
        <v>20</v>
      </c>
      <c r="K19">
        <v>76</v>
      </c>
      <c r="L19">
        <v>64</v>
      </c>
      <c r="M19">
        <v>30.1</v>
      </c>
      <c r="N19">
        <v>24.4</v>
      </c>
      <c r="O19">
        <v>4236</v>
      </c>
      <c r="P19">
        <v>3546</v>
      </c>
    </row>
    <row r="20" spans="1:18" x14ac:dyDescent="0.3">
      <c r="A20" t="s">
        <v>36</v>
      </c>
      <c r="B20">
        <f>SUM(B12:B19)</f>
        <v>29</v>
      </c>
      <c r="C20">
        <f t="shared" ref="C20:F20" si="7">SUM(C12:C19)</f>
        <v>0</v>
      </c>
      <c r="D20">
        <f t="shared" si="7"/>
        <v>0</v>
      </c>
      <c r="E20" s="3">
        <f t="shared" si="7"/>
        <v>64</v>
      </c>
      <c r="F20" s="3">
        <f t="shared" si="7"/>
        <v>0</v>
      </c>
      <c r="G20" s="3">
        <f>SUM(G12:G19)</f>
        <v>93</v>
      </c>
      <c r="J20" t="s">
        <v>21</v>
      </c>
      <c r="K20">
        <v>1</v>
      </c>
      <c r="L20">
        <v>0</v>
      </c>
      <c r="M20">
        <v>7.4</v>
      </c>
      <c r="N20">
        <f>L20/$K$44</f>
        <v>0</v>
      </c>
      <c r="O20">
        <v>281</v>
      </c>
      <c r="P20">
        <v>0</v>
      </c>
    </row>
    <row r="21" spans="1:18" x14ac:dyDescent="0.3">
      <c r="A21" t="s">
        <v>5</v>
      </c>
      <c r="D21">
        <v>4</v>
      </c>
      <c r="G21">
        <f t="shared" ref="G21:G38" si="8">SUM(B21:F21)</f>
        <v>4</v>
      </c>
      <c r="H21" s="5">
        <f>G21/$G$29</f>
        <v>0.8</v>
      </c>
      <c r="J21" t="s">
        <v>13</v>
      </c>
      <c r="K21">
        <f>SUM(K15:K20)</f>
        <v>141</v>
      </c>
      <c r="L21">
        <f>SUM(L15:L20)</f>
        <v>129</v>
      </c>
      <c r="M21">
        <v>18.8</v>
      </c>
      <c r="N21">
        <v>16.8</v>
      </c>
      <c r="O21">
        <v>2743</v>
      </c>
      <c r="P21">
        <v>2252</v>
      </c>
    </row>
    <row r="22" spans="1:18" x14ac:dyDescent="0.3">
      <c r="A22" t="s">
        <v>6</v>
      </c>
      <c r="G22">
        <f t="shared" si="8"/>
        <v>0</v>
      </c>
      <c r="H22" s="5">
        <f t="shared" ref="H22:H28" si="9">G22/$G$29</f>
        <v>0</v>
      </c>
    </row>
    <row r="23" spans="1:18" x14ac:dyDescent="0.3">
      <c r="A23" t="s">
        <v>33</v>
      </c>
      <c r="G23">
        <f t="shared" si="8"/>
        <v>0</v>
      </c>
      <c r="H23" s="5">
        <f t="shared" si="9"/>
        <v>0</v>
      </c>
      <c r="J23" t="s">
        <v>100</v>
      </c>
    </row>
    <row r="24" spans="1:18" x14ac:dyDescent="0.3">
      <c r="A24" t="s">
        <v>8</v>
      </c>
      <c r="G24">
        <f t="shared" si="8"/>
        <v>0</v>
      </c>
      <c r="H24" s="5">
        <f t="shared" si="9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8"/>
        <v>0</v>
      </c>
      <c r="H25" s="5">
        <f t="shared" si="9"/>
        <v>0</v>
      </c>
      <c r="J25">
        <v>2001</v>
      </c>
      <c r="K25">
        <v>230</v>
      </c>
      <c r="L25">
        <v>25</v>
      </c>
      <c r="M25">
        <v>1</v>
      </c>
      <c r="N25">
        <v>0.1</v>
      </c>
      <c r="O25">
        <v>61</v>
      </c>
      <c r="P25">
        <v>6.5</v>
      </c>
      <c r="Q25">
        <v>168</v>
      </c>
      <c r="R25">
        <v>18.3</v>
      </c>
    </row>
    <row r="26" spans="1:18" x14ac:dyDescent="0.3">
      <c r="A26" t="s">
        <v>10</v>
      </c>
      <c r="G26">
        <f t="shared" si="8"/>
        <v>0</v>
      </c>
      <c r="H26" s="5">
        <f t="shared" si="9"/>
        <v>0</v>
      </c>
      <c r="J26">
        <v>2002</v>
      </c>
      <c r="K26">
        <v>205</v>
      </c>
      <c r="L26">
        <v>22.2</v>
      </c>
      <c r="M26">
        <v>2</v>
      </c>
      <c r="N26">
        <v>0.2</v>
      </c>
      <c r="O26">
        <v>80</v>
      </c>
      <c r="P26">
        <v>8.6999999999999993</v>
      </c>
      <c r="Q26">
        <v>123</v>
      </c>
      <c r="R26">
        <v>13.3</v>
      </c>
    </row>
    <row r="27" spans="1:18" x14ac:dyDescent="0.3">
      <c r="A27" t="s">
        <v>35</v>
      </c>
      <c r="G27">
        <f t="shared" si="8"/>
        <v>0</v>
      </c>
      <c r="H27" s="5">
        <f t="shared" si="9"/>
        <v>0</v>
      </c>
      <c r="J27">
        <v>2003</v>
      </c>
      <c r="K27">
        <v>226</v>
      </c>
      <c r="L27">
        <v>23.9</v>
      </c>
      <c r="M27">
        <v>2</v>
      </c>
      <c r="N27">
        <v>0.2</v>
      </c>
      <c r="O27">
        <v>72</v>
      </c>
      <c r="P27">
        <v>7.6</v>
      </c>
      <c r="Q27">
        <v>152</v>
      </c>
      <c r="R27">
        <v>16.100000000000001</v>
      </c>
    </row>
    <row r="28" spans="1:18" x14ac:dyDescent="0.3">
      <c r="A28" t="s">
        <v>12</v>
      </c>
      <c r="D28">
        <v>1</v>
      </c>
      <c r="G28">
        <f t="shared" si="8"/>
        <v>1</v>
      </c>
      <c r="H28" s="5">
        <f t="shared" si="9"/>
        <v>0.2</v>
      </c>
      <c r="J28">
        <v>2004</v>
      </c>
      <c r="K28">
        <v>187</v>
      </c>
      <c r="L28">
        <v>20.9</v>
      </c>
      <c r="M28">
        <v>3</v>
      </c>
      <c r="N28">
        <v>0.3</v>
      </c>
      <c r="O28">
        <v>60</v>
      </c>
      <c r="P28">
        <v>6.7</v>
      </c>
      <c r="Q28">
        <v>124</v>
      </c>
      <c r="R28">
        <v>13.9</v>
      </c>
    </row>
    <row r="29" spans="1:18" x14ac:dyDescent="0.3">
      <c r="A29" t="s">
        <v>38</v>
      </c>
      <c r="B29">
        <f>SUM(B21:B28)</f>
        <v>0</v>
      </c>
      <c r="C29">
        <f t="shared" ref="C29:F29" si="10">SUM(C21:C28)</f>
        <v>0</v>
      </c>
      <c r="D29">
        <f t="shared" si="10"/>
        <v>5</v>
      </c>
      <c r="E29">
        <f t="shared" si="10"/>
        <v>0</v>
      </c>
      <c r="F29">
        <f t="shared" si="10"/>
        <v>0</v>
      </c>
      <c r="G29">
        <f t="shared" si="8"/>
        <v>5</v>
      </c>
      <c r="J29">
        <v>2005</v>
      </c>
      <c r="K29">
        <v>183</v>
      </c>
      <c r="L29">
        <v>20.9</v>
      </c>
      <c r="M29">
        <v>0</v>
      </c>
      <c r="N29">
        <v>0</v>
      </c>
      <c r="O29">
        <v>58</v>
      </c>
      <c r="P29">
        <v>6.6</v>
      </c>
      <c r="Q29">
        <v>125</v>
      </c>
      <c r="R29">
        <v>14.3</v>
      </c>
    </row>
    <row r="30" spans="1:18" x14ac:dyDescent="0.3">
      <c r="A30" t="s">
        <v>5</v>
      </c>
      <c r="B30" s="3">
        <v>1</v>
      </c>
      <c r="C30" s="3">
        <v>5</v>
      </c>
      <c r="D30" s="3"/>
      <c r="E30" s="3"/>
      <c r="F30" s="3"/>
      <c r="G30">
        <f t="shared" si="8"/>
        <v>6</v>
      </c>
      <c r="H30" s="5">
        <f>G30/$G$38</f>
        <v>0.54545454545454541</v>
      </c>
      <c r="J30">
        <v>2006</v>
      </c>
      <c r="K30">
        <v>177</v>
      </c>
      <c r="L30">
        <v>18.899999999999999</v>
      </c>
      <c r="M30">
        <v>1</v>
      </c>
      <c r="N30">
        <v>0.1</v>
      </c>
      <c r="O30">
        <v>65</v>
      </c>
      <c r="P30">
        <v>7</v>
      </c>
      <c r="Q30">
        <v>111</v>
      </c>
      <c r="R30">
        <v>11.9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8"/>
        <v>0</v>
      </c>
      <c r="H31" s="5">
        <f t="shared" ref="H31:H37" si="11">G31/$G$38</f>
        <v>0</v>
      </c>
      <c r="J31">
        <v>2007</v>
      </c>
      <c r="K31">
        <v>213</v>
      </c>
      <c r="L31">
        <v>23.5</v>
      </c>
      <c r="M31">
        <v>0</v>
      </c>
      <c r="N31">
        <v>0</v>
      </c>
      <c r="O31">
        <v>63</v>
      </c>
      <c r="P31">
        <v>7</v>
      </c>
      <c r="Q31">
        <v>150</v>
      </c>
      <c r="R31">
        <v>16.600000000000001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8"/>
        <v>0</v>
      </c>
      <c r="H32" s="5">
        <f t="shared" si="11"/>
        <v>0</v>
      </c>
      <c r="J32">
        <v>2008</v>
      </c>
      <c r="K32">
        <v>210</v>
      </c>
      <c r="L32">
        <v>21.3</v>
      </c>
      <c r="M32">
        <v>0</v>
      </c>
      <c r="N32">
        <v>0</v>
      </c>
      <c r="O32">
        <v>60</v>
      </c>
      <c r="P32">
        <v>6.1</v>
      </c>
      <c r="Q32">
        <v>150</v>
      </c>
      <c r="R32">
        <v>15.2</v>
      </c>
    </row>
    <row r="33" spans="1:21" x14ac:dyDescent="0.3">
      <c r="A33" t="s">
        <v>8</v>
      </c>
      <c r="B33" s="3"/>
      <c r="C33" s="3">
        <v>2</v>
      </c>
      <c r="D33" s="3"/>
      <c r="E33" s="3"/>
      <c r="F33" s="3"/>
      <c r="G33">
        <f t="shared" si="8"/>
        <v>2</v>
      </c>
      <c r="H33" s="5">
        <f t="shared" si="11"/>
        <v>0.18181818181818182</v>
      </c>
      <c r="J33">
        <v>2009</v>
      </c>
      <c r="K33">
        <v>188</v>
      </c>
      <c r="L33">
        <v>22.1</v>
      </c>
      <c r="M33">
        <v>2</v>
      </c>
      <c r="N33">
        <v>0.2</v>
      </c>
      <c r="O33">
        <v>58</v>
      </c>
      <c r="P33">
        <v>6.8</v>
      </c>
      <c r="Q33">
        <v>128</v>
      </c>
      <c r="R33">
        <v>15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8"/>
        <v>0</v>
      </c>
      <c r="H34" s="5">
        <f t="shared" si="11"/>
        <v>0</v>
      </c>
      <c r="J34">
        <v>2010</v>
      </c>
      <c r="K34">
        <v>149</v>
      </c>
      <c r="L34">
        <v>18.8</v>
      </c>
      <c r="M34">
        <v>1</v>
      </c>
      <c r="N34">
        <v>0.1</v>
      </c>
      <c r="O34">
        <v>42</v>
      </c>
      <c r="P34">
        <v>5.3</v>
      </c>
      <c r="Q34">
        <v>106</v>
      </c>
      <c r="R34">
        <v>13.3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8"/>
        <v>0</v>
      </c>
      <c r="H35" s="5">
        <f t="shared" si="11"/>
        <v>0</v>
      </c>
      <c r="J35">
        <v>2011</v>
      </c>
      <c r="K35">
        <v>120</v>
      </c>
      <c r="L35">
        <v>16.399999999999999</v>
      </c>
      <c r="M35">
        <v>1</v>
      </c>
      <c r="N35">
        <v>0.1</v>
      </c>
      <c r="O35">
        <v>32</v>
      </c>
      <c r="P35">
        <v>4.4000000000000004</v>
      </c>
      <c r="Q35">
        <v>87</v>
      </c>
      <c r="R35">
        <v>11.9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8"/>
        <v>0</v>
      </c>
      <c r="H36" s="5">
        <f t="shared" si="11"/>
        <v>0</v>
      </c>
      <c r="J36">
        <v>2012</v>
      </c>
      <c r="K36">
        <v>141</v>
      </c>
      <c r="L36">
        <v>18.8</v>
      </c>
      <c r="M36">
        <v>1</v>
      </c>
      <c r="N36">
        <v>0.1</v>
      </c>
      <c r="O36">
        <v>35</v>
      </c>
      <c r="P36">
        <v>4.7</v>
      </c>
      <c r="Q36">
        <v>105</v>
      </c>
      <c r="R36">
        <v>14</v>
      </c>
    </row>
    <row r="37" spans="1:21" x14ac:dyDescent="0.3">
      <c r="A37" t="s">
        <v>12</v>
      </c>
      <c r="B37" s="3"/>
      <c r="C37" s="3">
        <v>3</v>
      </c>
      <c r="D37" s="3"/>
      <c r="E37" s="3"/>
      <c r="F37" s="3"/>
      <c r="G37">
        <f t="shared" si="8"/>
        <v>3</v>
      </c>
      <c r="H37" s="5">
        <f t="shared" si="11"/>
        <v>0.27272727272727271</v>
      </c>
      <c r="J37">
        <v>2013</v>
      </c>
      <c r="K37">
        <v>129</v>
      </c>
      <c r="L37">
        <v>16.8</v>
      </c>
      <c r="M37">
        <v>1</v>
      </c>
      <c r="N37">
        <v>0.1</v>
      </c>
      <c r="O37">
        <v>35</v>
      </c>
      <c r="P37">
        <v>4.5999999999999996</v>
      </c>
      <c r="Q37">
        <v>93</v>
      </c>
      <c r="R37">
        <v>12.1</v>
      </c>
    </row>
    <row r="38" spans="1:21" x14ac:dyDescent="0.3">
      <c r="A38" t="s">
        <v>37</v>
      </c>
      <c r="B38">
        <f>SUM(B30:B37)</f>
        <v>1</v>
      </c>
      <c r="C38">
        <f t="shared" ref="C38:F38" si="12">SUM(C30:C37)</f>
        <v>10</v>
      </c>
      <c r="D38">
        <f t="shared" si="12"/>
        <v>0</v>
      </c>
      <c r="E38">
        <f t="shared" si="12"/>
        <v>0</v>
      </c>
      <c r="F38">
        <f t="shared" si="12"/>
        <v>0</v>
      </c>
      <c r="G38">
        <f t="shared" si="8"/>
        <v>11</v>
      </c>
    </row>
    <row r="39" spans="1:21" x14ac:dyDescent="0.3">
      <c r="G39">
        <f>SUM(G38,G29,G20,G11)</f>
        <v>129</v>
      </c>
    </row>
    <row r="40" spans="1:21" x14ac:dyDescent="0.3">
      <c r="A40" t="s">
        <v>85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3</v>
      </c>
      <c r="G42">
        <f>SUM(B42:F42)</f>
        <v>3</v>
      </c>
    </row>
    <row r="43" spans="1:21" x14ac:dyDescent="0.3">
      <c r="A43" t="s">
        <v>65</v>
      </c>
      <c r="G43">
        <f t="shared" ref="G43:G81" si="13">SUM(B43:F43)</f>
        <v>0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G44">
        <f t="shared" si="13"/>
        <v>0</v>
      </c>
      <c r="J44">
        <v>129</v>
      </c>
      <c r="K44">
        <v>7.7</v>
      </c>
      <c r="L44">
        <v>1</v>
      </c>
      <c r="M44">
        <v>35</v>
      </c>
      <c r="N44">
        <v>93</v>
      </c>
      <c r="O44">
        <v>20</v>
      </c>
      <c r="P44">
        <v>93</v>
      </c>
      <c r="Q44">
        <v>5</v>
      </c>
      <c r="R44">
        <v>11</v>
      </c>
      <c r="S44">
        <v>17326</v>
      </c>
      <c r="T44">
        <v>2252</v>
      </c>
      <c r="U44">
        <v>134.30000000000001</v>
      </c>
    </row>
    <row r="45" spans="1:21" x14ac:dyDescent="0.3">
      <c r="A45" t="s">
        <v>45</v>
      </c>
      <c r="G45">
        <f t="shared" si="13"/>
        <v>0</v>
      </c>
    </row>
    <row r="46" spans="1:21" x14ac:dyDescent="0.3">
      <c r="A46" t="s">
        <v>46</v>
      </c>
      <c r="B46">
        <v>1</v>
      </c>
      <c r="G46">
        <f t="shared" si="13"/>
        <v>1</v>
      </c>
      <c r="J46" t="s">
        <v>77</v>
      </c>
      <c r="K46">
        <f>J44/K44</f>
        <v>16.753246753246753</v>
      </c>
    </row>
    <row r="47" spans="1:21" x14ac:dyDescent="0.3">
      <c r="A47" t="s">
        <v>47</v>
      </c>
      <c r="B47">
        <v>8</v>
      </c>
      <c r="C47">
        <v>2</v>
      </c>
      <c r="G47">
        <f t="shared" si="13"/>
        <v>10</v>
      </c>
    </row>
    <row r="48" spans="1:21" x14ac:dyDescent="0.3">
      <c r="A48" t="s">
        <v>48</v>
      </c>
      <c r="B48">
        <v>1</v>
      </c>
      <c r="G48">
        <f t="shared" si="13"/>
        <v>1</v>
      </c>
    </row>
    <row r="49" spans="1:7" x14ac:dyDescent="0.3">
      <c r="A49" t="s">
        <v>49</v>
      </c>
      <c r="B49">
        <v>4</v>
      </c>
      <c r="G49">
        <f>SUM(B49:F49)</f>
        <v>4</v>
      </c>
    </row>
    <row r="50" spans="1:7" x14ac:dyDescent="0.3">
      <c r="A50" t="s">
        <v>50</v>
      </c>
      <c r="B50">
        <v>1</v>
      </c>
      <c r="G50">
        <f t="shared" si="13"/>
        <v>1</v>
      </c>
    </row>
    <row r="51" spans="1:7" x14ac:dyDescent="0.3">
      <c r="A51" t="s">
        <v>34</v>
      </c>
      <c r="B51">
        <f>SUM(B42:B50)</f>
        <v>18</v>
      </c>
      <c r="C51">
        <f t="shared" ref="C51:F51" si="14">SUM(C42:C50)</f>
        <v>2</v>
      </c>
      <c r="D51">
        <f t="shared" si="14"/>
        <v>0</v>
      </c>
      <c r="E51">
        <f t="shared" si="14"/>
        <v>0</v>
      </c>
      <c r="F51">
        <f t="shared" si="14"/>
        <v>0</v>
      </c>
      <c r="G51">
        <f t="shared" si="13"/>
        <v>20</v>
      </c>
    </row>
    <row r="52" spans="1:7" x14ac:dyDescent="0.3">
      <c r="A52" t="s">
        <v>51</v>
      </c>
      <c r="B52">
        <v>4</v>
      </c>
      <c r="E52">
        <v>5</v>
      </c>
      <c r="G52">
        <f t="shared" si="13"/>
        <v>9</v>
      </c>
    </row>
    <row r="53" spans="1:7" x14ac:dyDescent="0.3">
      <c r="A53" t="s">
        <v>65</v>
      </c>
      <c r="B53">
        <v>1</v>
      </c>
      <c r="E53">
        <v>3</v>
      </c>
      <c r="G53">
        <f t="shared" si="13"/>
        <v>4</v>
      </c>
    </row>
    <row r="54" spans="1:7" x14ac:dyDescent="0.3">
      <c r="A54" t="s">
        <v>44</v>
      </c>
      <c r="B54">
        <v>1</v>
      </c>
      <c r="E54">
        <v>6</v>
      </c>
      <c r="G54">
        <f t="shared" si="13"/>
        <v>7</v>
      </c>
    </row>
    <row r="55" spans="1:7" x14ac:dyDescent="0.3">
      <c r="A55" t="s">
        <v>45</v>
      </c>
      <c r="B55">
        <v>1</v>
      </c>
      <c r="E55">
        <v>1</v>
      </c>
      <c r="G55">
        <f t="shared" si="13"/>
        <v>2</v>
      </c>
    </row>
    <row r="56" spans="1:7" x14ac:dyDescent="0.3">
      <c r="A56" t="s">
        <v>46</v>
      </c>
      <c r="B56">
        <v>1</v>
      </c>
      <c r="E56">
        <v>4</v>
      </c>
      <c r="G56">
        <f t="shared" si="13"/>
        <v>5</v>
      </c>
    </row>
    <row r="57" spans="1:7" x14ac:dyDescent="0.3">
      <c r="A57" t="s">
        <v>47</v>
      </c>
      <c r="B57">
        <v>16</v>
      </c>
      <c r="E57">
        <v>13</v>
      </c>
      <c r="G57">
        <f t="shared" si="13"/>
        <v>29</v>
      </c>
    </row>
    <row r="58" spans="1:7" x14ac:dyDescent="0.3">
      <c r="A58" t="s">
        <v>48</v>
      </c>
      <c r="B58">
        <v>2</v>
      </c>
      <c r="E58">
        <v>10</v>
      </c>
      <c r="G58">
        <f t="shared" si="13"/>
        <v>12</v>
      </c>
    </row>
    <row r="59" spans="1:7" x14ac:dyDescent="0.3">
      <c r="A59" t="s">
        <v>49</v>
      </c>
      <c r="B59">
        <v>3</v>
      </c>
      <c r="E59">
        <v>17</v>
      </c>
      <c r="G59">
        <f t="shared" si="13"/>
        <v>20</v>
      </c>
    </row>
    <row r="60" spans="1:7" x14ac:dyDescent="0.3">
      <c r="A60" t="s">
        <v>50</v>
      </c>
      <c r="E60">
        <v>5</v>
      </c>
      <c r="G60">
        <f t="shared" si="13"/>
        <v>5</v>
      </c>
    </row>
    <row r="61" spans="1:7" x14ac:dyDescent="0.3">
      <c r="A61" t="s">
        <v>36</v>
      </c>
      <c r="B61">
        <f>SUM(B52:B60)</f>
        <v>29</v>
      </c>
      <c r="C61">
        <f t="shared" ref="C61:F61" si="15">SUM(C52:C60)</f>
        <v>0</v>
      </c>
      <c r="D61">
        <f t="shared" si="15"/>
        <v>0</v>
      </c>
      <c r="E61">
        <f t="shared" si="15"/>
        <v>64</v>
      </c>
      <c r="F61">
        <f t="shared" si="15"/>
        <v>0</v>
      </c>
      <c r="G61" s="3">
        <f t="shared" si="13"/>
        <v>93</v>
      </c>
    </row>
    <row r="62" spans="1:7" x14ac:dyDescent="0.3">
      <c r="A62" t="s">
        <v>51</v>
      </c>
      <c r="G62" s="3">
        <f t="shared" si="13"/>
        <v>0</v>
      </c>
    </row>
    <row r="63" spans="1:7" x14ac:dyDescent="0.3">
      <c r="A63" t="s">
        <v>65</v>
      </c>
      <c r="G63" s="3">
        <f t="shared" si="13"/>
        <v>0</v>
      </c>
    </row>
    <row r="64" spans="1:7" x14ac:dyDescent="0.3">
      <c r="A64" t="s">
        <v>44</v>
      </c>
      <c r="G64" s="3">
        <f t="shared" si="13"/>
        <v>0</v>
      </c>
    </row>
    <row r="65" spans="1:7" x14ac:dyDescent="0.3">
      <c r="A65" t="s">
        <v>45</v>
      </c>
      <c r="G65" s="3">
        <f t="shared" si="13"/>
        <v>0</v>
      </c>
    </row>
    <row r="66" spans="1:7" x14ac:dyDescent="0.3">
      <c r="A66" t="s">
        <v>46</v>
      </c>
      <c r="G66" s="3">
        <f t="shared" si="13"/>
        <v>0</v>
      </c>
    </row>
    <row r="67" spans="1:7" x14ac:dyDescent="0.3">
      <c r="A67" t="s">
        <v>47</v>
      </c>
      <c r="D67">
        <v>4</v>
      </c>
      <c r="G67" s="3">
        <f t="shared" si="13"/>
        <v>4</v>
      </c>
    </row>
    <row r="68" spans="1:7" x14ac:dyDescent="0.3">
      <c r="A68" t="s">
        <v>48</v>
      </c>
      <c r="D68">
        <v>1</v>
      </c>
      <c r="G68" s="3">
        <f t="shared" si="13"/>
        <v>1</v>
      </c>
    </row>
    <row r="69" spans="1:7" x14ac:dyDescent="0.3">
      <c r="A69" t="s">
        <v>49</v>
      </c>
      <c r="G69" s="3">
        <f t="shared" si="13"/>
        <v>0</v>
      </c>
    </row>
    <row r="70" spans="1:7" x14ac:dyDescent="0.3">
      <c r="A70" t="s">
        <v>50</v>
      </c>
      <c r="G70" s="3">
        <f t="shared" si="13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6">SUM(C62:C70)</f>
        <v>0</v>
      </c>
      <c r="D71">
        <f t="shared" si="16"/>
        <v>5</v>
      </c>
      <c r="E71">
        <f t="shared" si="16"/>
        <v>0</v>
      </c>
      <c r="F71">
        <f t="shared" si="16"/>
        <v>0</v>
      </c>
      <c r="G71" s="3">
        <f t="shared" si="13"/>
        <v>5</v>
      </c>
    </row>
    <row r="72" spans="1:7" x14ac:dyDescent="0.3">
      <c r="A72" t="s">
        <v>51</v>
      </c>
      <c r="G72" s="3">
        <f t="shared" si="13"/>
        <v>0</v>
      </c>
    </row>
    <row r="73" spans="1:7" x14ac:dyDescent="0.3">
      <c r="A73" t="s">
        <v>65</v>
      </c>
      <c r="G73" s="3">
        <f t="shared" si="13"/>
        <v>0</v>
      </c>
    </row>
    <row r="74" spans="1:7" x14ac:dyDescent="0.3">
      <c r="A74" t="s">
        <v>44</v>
      </c>
      <c r="C74">
        <v>1</v>
      </c>
      <c r="G74" s="3">
        <f t="shared" si="13"/>
        <v>1</v>
      </c>
    </row>
    <row r="75" spans="1:7" x14ac:dyDescent="0.3">
      <c r="A75" t="s">
        <v>45</v>
      </c>
      <c r="C75">
        <v>1</v>
      </c>
      <c r="G75" s="3">
        <f t="shared" si="13"/>
        <v>1</v>
      </c>
    </row>
    <row r="76" spans="1:7" x14ac:dyDescent="0.3">
      <c r="A76" t="s">
        <v>46</v>
      </c>
      <c r="G76" s="3">
        <f t="shared" si="13"/>
        <v>0</v>
      </c>
    </row>
    <row r="77" spans="1:7" x14ac:dyDescent="0.3">
      <c r="A77" t="s">
        <v>47</v>
      </c>
      <c r="B77">
        <v>1</v>
      </c>
      <c r="C77">
        <v>4</v>
      </c>
      <c r="G77" s="3">
        <f t="shared" si="13"/>
        <v>5</v>
      </c>
    </row>
    <row r="78" spans="1:7" x14ac:dyDescent="0.3">
      <c r="A78" t="s">
        <v>48</v>
      </c>
      <c r="C78">
        <v>3</v>
      </c>
      <c r="G78" s="3">
        <f t="shared" si="13"/>
        <v>3</v>
      </c>
    </row>
    <row r="79" spans="1:7" x14ac:dyDescent="0.3">
      <c r="A79" t="s">
        <v>49</v>
      </c>
      <c r="C79">
        <v>1</v>
      </c>
      <c r="G79" s="3">
        <f t="shared" si="13"/>
        <v>1</v>
      </c>
    </row>
    <row r="80" spans="1:7" x14ac:dyDescent="0.3">
      <c r="A80" t="s">
        <v>50</v>
      </c>
      <c r="G80" s="3">
        <f t="shared" si="13"/>
        <v>0</v>
      </c>
    </row>
    <row r="81" spans="1:7" x14ac:dyDescent="0.3">
      <c r="A81" t="s">
        <v>37</v>
      </c>
      <c r="B81">
        <f>SUM(B72:B80)</f>
        <v>1</v>
      </c>
      <c r="C81">
        <f t="shared" ref="C81:F81" si="17">SUM(C72:C80)</f>
        <v>10</v>
      </c>
      <c r="D81">
        <f t="shared" si="17"/>
        <v>0</v>
      </c>
      <c r="E81">
        <f t="shared" si="17"/>
        <v>0</v>
      </c>
      <c r="F81">
        <f t="shared" si="17"/>
        <v>0</v>
      </c>
      <c r="G81" s="3">
        <f t="shared" si="13"/>
        <v>11</v>
      </c>
    </row>
    <row r="82" spans="1:7" x14ac:dyDescent="0.3">
      <c r="A82" t="s">
        <v>52</v>
      </c>
      <c r="B82">
        <f>SUM(B81,B71,B61,B51)</f>
        <v>48</v>
      </c>
      <c r="C82">
        <f t="shared" ref="C82:F82" si="18">SUM(C81,C71,C61,C51)</f>
        <v>12</v>
      </c>
      <c r="D82">
        <f t="shared" si="18"/>
        <v>5</v>
      </c>
      <c r="E82">
        <f t="shared" si="18"/>
        <v>64</v>
      </c>
      <c r="F82">
        <f t="shared" si="18"/>
        <v>0</v>
      </c>
      <c r="G82" s="3">
        <f>SUM(G81,G71,G61,G51)</f>
        <v>129</v>
      </c>
    </row>
    <row r="86" spans="1:7" x14ac:dyDescent="0.3">
      <c r="A86" t="s">
        <v>51</v>
      </c>
      <c r="B86">
        <f>B72+B62+B52+B42</f>
        <v>7</v>
      </c>
      <c r="C86">
        <f t="shared" ref="C86:G86" si="19">C72+C62+C52+C42</f>
        <v>0</v>
      </c>
      <c r="D86">
        <f t="shared" si="19"/>
        <v>0</v>
      </c>
      <c r="E86">
        <f t="shared" si="19"/>
        <v>5</v>
      </c>
      <c r="F86">
        <f t="shared" si="19"/>
        <v>0</v>
      </c>
      <c r="G86">
        <f t="shared" si="19"/>
        <v>12</v>
      </c>
    </row>
    <row r="87" spans="1:7" x14ac:dyDescent="0.3">
      <c r="A87" t="s">
        <v>65</v>
      </c>
      <c r="B87">
        <f t="shared" ref="B87:G95" si="20">B73+B63+B53+B43</f>
        <v>1</v>
      </c>
      <c r="C87">
        <f t="shared" si="20"/>
        <v>0</v>
      </c>
      <c r="D87">
        <f t="shared" si="20"/>
        <v>0</v>
      </c>
      <c r="E87">
        <f t="shared" si="20"/>
        <v>3</v>
      </c>
      <c r="F87">
        <f t="shared" si="20"/>
        <v>0</v>
      </c>
      <c r="G87">
        <f t="shared" si="20"/>
        <v>4</v>
      </c>
    </row>
    <row r="88" spans="1:7" x14ac:dyDescent="0.3">
      <c r="A88" t="s">
        <v>44</v>
      </c>
      <c r="B88">
        <f t="shared" si="20"/>
        <v>1</v>
      </c>
      <c r="C88">
        <f t="shared" si="20"/>
        <v>1</v>
      </c>
      <c r="D88">
        <f t="shared" si="20"/>
        <v>0</v>
      </c>
      <c r="E88">
        <f t="shared" si="20"/>
        <v>6</v>
      </c>
      <c r="F88">
        <f t="shared" si="20"/>
        <v>0</v>
      </c>
      <c r="G88">
        <f t="shared" si="20"/>
        <v>8</v>
      </c>
    </row>
    <row r="89" spans="1:7" x14ac:dyDescent="0.3">
      <c r="A89" t="s">
        <v>45</v>
      </c>
      <c r="B89">
        <f t="shared" si="20"/>
        <v>1</v>
      </c>
      <c r="C89">
        <f t="shared" si="20"/>
        <v>1</v>
      </c>
      <c r="D89">
        <f t="shared" si="20"/>
        <v>0</v>
      </c>
      <c r="E89">
        <f t="shared" si="20"/>
        <v>1</v>
      </c>
      <c r="F89">
        <f t="shared" si="20"/>
        <v>0</v>
      </c>
      <c r="G89">
        <f t="shared" si="20"/>
        <v>3</v>
      </c>
    </row>
    <row r="90" spans="1:7" x14ac:dyDescent="0.3">
      <c r="A90" t="s">
        <v>46</v>
      </c>
      <c r="B90">
        <f t="shared" si="20"/>
        <v>2</v>
      </c>
      <c r="C90">
        <f t="shared" si="20"/>
        <v>0</v>
      </c>
      <c r="D90">
        <f t="shared" si="20"/>
        <v>0</v>
      </c>
      <c r="E90">
        <f t="shared" si="20"/>
        <v>4</v>
      </c>
      <c r="F90">
        <f t="shared" si="20"/>
        <v>0</v>
      </c>
      <c r="G90">
        <f t="shared" si="20"/>
        <v>6</v>
      </c>
    </row>
    <row r="91" spans="1:7" x14ac:dyDescent="0.3">
      <c r="A91" t="s">
        <v>47</v>
      </c>
      <c r="B91">
        <f t="shared" si="20"/>
        <v>25</v>
      </c>
      <c r="C91">
        <f t="shared" si="20"/>
        <v>6</v>
      </c>
      <c r="D91">
        <f t="shared" si="20"/>
        <v>4</v>
      </c>
      <c r="E91">
        <f t="shared" si="20"/>
        <v>13</v>
      </c>
      <c r="F91">
        <f t="shared" si="20"/>
        <v>0</v>
      </c>
      <c r="G91">
        <f t="shared" si="20"/>
        <v>48</v>
      </c>
    </row>
    <row r="92" spans="1:7" x14ac:dyDescent="0.3">
      <c r="A92" t="s">
        <v>48</v>
      </c>
      <c r="B92">
        <f t="shared" si="20"/>
        <v>3</v>
      </c>
      <c r="C92">
        <f t="shared" si="20"/>
        <v>3</v>
      </c>
      <c r="D92">
        <f t="shared" si="20"/>
        <v>1</v>
      </c>
      <c r="E92">
        <f t="shared" si="20"/>
        <v>10</v>
      </c>
      <c r="F92">
        <f t="shared" si="20"/>
        <v>0</v>
      </c>
      <c r="G92">
        <f t="shared" si="20"/>
        <v>17</v>
      </c>
    </row>
    <row r="93" spans="1:7" x14ac:dyDescent="0.3">
      <c r="A93" t="s">
        <v>49</v>
      </c>
      <c r="B93">
        <f t="shared" si="20"/>
        <v>7</v>
      </c>
      <c r="C93">
        <f t="shared" si="20"/>
        <v>1</v>
      </c>
      <c r="D93">
        <f t="shared" si="20"/>
        <v>0</v>
      </c>
      <c r="E93">
        <f t="shared" si="20"/>
        <v>17</v>
      </c>
      <c r="F93">
        <f t="shared" si="20"/>
        <v>0</v>
      </c>
      <c r="G93">
        <f t="shared" si="20"/>
        <v>25</v>
      </c>
    </row>
    <row r="94" spans="1:7" x14ac:dyDescent="0.3">
      <c r="A94" t="s">
        <v>50</v>
      </c>
      <c r="B94">
        <f t="shared" si="20"/>
        <v>1</v>
      </c>
      <c r="C94">
        <f t="shared" si="20"/>
        <v>0</v>
      </c>
      <c r="D94">
        <f t="shared" si="20"/>
        <v>0</v>
      </c>
      <c r="E94">
        <f t="shared" si="20"/>
        <v>5</v>
      </c>
      <c r="F94">
        <f t="shared" si="20"/>
        <v>0</v>
      </c>
      <c r="G94">
        <f t="shared" si="20"/>
        <v>6</v>
      </c>
    </row>
    <row r="95" spans="1:7" x14ac:dyDescent="0.3">
      <c r="A95" t="s">
        <v>32</v>
      </c>
      <c r="B95">
        <f t="shared" si="20"/>
        <v>48</v>
      </c>
      <c r="C95">
        <f t="shared" si="20"/>
        <v>12</v>
      </c>
      <c r="D95">
        <f t="shared" si="20"/>
        <v>5</v>
      </c>
      <c r="E95">
        <f t="shared" si="20"/>
        <v>64</v>
      </c>
      <c r="F95">
        <f t="shared" si="20"/>
        <v>0</v>
      </c>
      <c r="G95">
        <f t="shared" si="20"/>
        <v>129</v>
      </c>
    </row>
  </sheetData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7F67-48AF-470B-AFA8-355113234807}">
  <dimension ref="A1:U95"/>
  <sheetViews>
    <sheetView workbookViewId="0">
      <selection activeCell="C6" sqref="C6"/>
    </sheetView>
  </sheetViews>
  <sheetFormatPr baseColWidth="10" defaultRowHeight="14.4" x14ac:dyDescent="0.3"/>
  <sheetData>
    <row r="1" spans="1:16" x14ac:dyDescent="0.3">
      <c r="A1" t="s">
        <v>91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88</v>
      </c>
      <c r="L2" t="s">
        <v>86</v>
      </c>
      <c r="M2" t="s">
        <v>89</v>
      </c>
      <c r="N2" t="s">
        <v>87</v>
      </c>
    </row>
    <row r="3" spans="1:16" x14ac:dyDescent="0.3">
      <c r="A3" t="s">
        <v>5</v>
      </c>
      <c r="B3">
        <v>6</v>
      </c>
      <c r="C3">
        <v>5</v>
      </c>
      <c r="G3">
        <f t="shared" ref="G3:G9" si="0">SUM(B3:F3)</f>
        <v>11</v>
      </c>
      <c r="H3" s="5">
        <f>G3/$G$11</f>
        <v>0.39285714285714285</v>
      </c>
      <c r="J3" t="s">
        <v>5</v>
      </c>
      <c r="K3">
        <v>54</v>
      </c>
      <c r="L3">
        <v>67</v>
      </c>
      <c r="M3" s="1">
        <f t="shared" ref="M3:M11" si="1">(K3/K$11)*100</f>
        <v>45</v>
      </c>
      <c r="N3" s="1">
        <f t="shared" ref="N3:N11" si="2">(L3/L$11)*100</f>
        <v>47.5177304964539</v>
      </c>
      <c r="O3" s="1"/>
    </row>
    <row r="4" spans="1:16" x14ac:dyDescent="0.3">
      <c r="A4" t="s">
        <v>6</v>
      </c>
      <c r="B4">
        <v>1</v>
      </c>
      <c r="C4">
        <v>1</v>
      </c>
      <c r="G4">
        <f t="shared" si="0"/>
        <v>2</v>
      </c>
      <c r="H4" s="5">
        <f t="shared" ref="H4:H10" si="3">G4/$G$11</f>
        <v>7.1428571428571425E-2</v>
      </c>
      <c r="J4" t="s">
        <v>6</v>
      </c>
      <c r="K4">
        <v>2</v>
      </c>
      <c r="L4">
        <v>4</v>
      </c>
      <c r="M4" s="1">
        <f t="shared" si="1"/>
        <v>1.6666666666666667</v>
      </c>
      <c r="N4" s="1">
        <f t="shared" si="2"/>
        <v>2.8368794326241136</v>
      </c>
      <c r="O4" s="1"/>
    </row>
    <row r="5" spans="1:16" x14ac:dyDescent="0.3">
      <c r="A5" t="s">
        <v>33</v>
      </c>
      <c r="B5">
        <v>1</v>
      </c>
      <c r="C5">
        <v>1</v>
      </c>
      <c r="G5">
        <f t="shared" si="0"/>
        <v>2</v>
      </c>
      <c r="H5" s="5">
        <f t="shared" si="3"/>
        <v>7.1428571428571425E-2</v>
      </c>
      <c r="J5" t="s">
        <v>58</v>
      </c>
      <c r="K5">
        <v>5</v>
      </c>
      <c r="L5">
        <v>3</v>
      </c>
      <c r="M5" s="1">
        <f t="shared" si="1"/>
        <v>4.1666666666666661</v>
      </c>
      <c r="N5" s="1">
        <f t="shared" si="2"/>
        <v>2.1276595744680851</v>
      </c>
      <c r="O5" s="1"/>
    </row>
    <row r="6" spans="1:16" x14ac:dyDescent="0.3">
      <c r="A6" t="s">
        <v>8</v>
      </c>
      <c r="C6">
        <v>2</v>
      </c>
      <c r="G6">
        <f t="shared" si="0"/>
        <v>2</v>
      </c>
      <c r="H6" s="5">
        <f t="shared" si="3"/>
        <v>7.1428571428571425E-2</v>
      </c>
      <c r="J6" t="s">
        <v>8</v>
      </c>
      <c r="K6">
        <v>13</v>
      </c>
      <c r="L6">
        <v>9</v>
      </c>
      <c r="M6" s="1">
        <f t="shared" si="1"/>
        <v>10.833333333333334</v>
      </c>
      <c r="N6" s="1">
        <f t="shared" si="2"/>
        <v>6.3829787234042552</v>
      </c>
      <c r="O6" s="1"/>
    </row>
    <row r="7" spans="1:16" x14ac:dyDescent="0.3">
      <c r="A7" t="s">
        <v>9</v>
      </c>
      <c r="B7">
        <v>3</v>
      </c>
      <c r="C7">
        <v>2</v>
      </c>
      <c r="G7">
        <f t="shared" si="0"/>
        <v>5</v>
      </c>
      <c r="H7" s="5">
        <f t="shared" si="3"/>
        <v>0.17857142857142858</v>
      </c>
      <c r="J7" t="s">
        <v>9</v>
      </c>
      <c r="K7">
        <v>19</v>
      </c>
      <c r="L7">
        <v>15</v>
      </c>
      <c r="M7" s="1">
        <f t="shared" si="1"/>
        <v>15.833333333333332</v>
      </c>
      <c r="N7" s="1">
        <f t="shared" si="2"/>
        <v>10.638297872340425</v>
      </c>
      <c r="O7" s="1"/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</row>
    <row r="9" spans="1:16" x14ac:dyDescent="0.3">
      <c r="A9" t="s">
        <v>35</v>
      </c>
      <c r="B9">
        <v>1</v>
      </c>
      <c r="G9">
        <f t="shared" si="0"/>
        <v>1</v>
      </c>
      <c r="H9" s="5">
        <f t="shared" si="3"/>
        <v>3.5714285714285712E-2</v>
      </c>
      <c r="J9" t="s">
        <v>35</v>
      </c>
      <c r="K9">
        <v>0</v>
      </c>
      <c r="L9">
        <v>2</v>
      </c>
      <c r="M9" s="1">
        <f t="shared" si="1"/>
        <v>0</v>
      </c>
      <c r="N9" s="1">
        <f t="shared" si="2"/>
        <v>1.4184397163120568</v>
      </c>
      <c r="O9" s="1"/>
    </row>
    <row r="10" spans="1:16" x14ac:dyDescent="0.3">
      <c r="A10" t="s">
        <v>12</v>
      </c>
      <c r="B10">
        <v>4</v>
      </c>
      <c r="F10">
        <v>1</v>
      </c>
      <c r="G10">
        <f>SUM(B10:F10)</f>
        <v>5</v>
      </c>
      <c r="H10" s="5">
        <f t="shared" si="3"/>
        <v>0.17857142857142858</v>
      </c>
      <c r="J10" t="s">
        <v>12</v>
      </c>
      <c r="K10">
        <v>27</v>
      </c>
      <c r="L10">
        <v>41</v>
      </c>
      <c r="M10" s="1">
        <f t="shared" si="1"/>
        <v>22.5</v>
      </c>
      <c r="N10" s="1">
        <f t="shared" si="2"/>
        <v>29.078014184397162</v>
      </c>
      <c r="O10" s="1"/>
    </row>
    <row r="11" spans="1:16" x14ac:dyDescent="0.3">
      <c r="A11" t="s">
        <v>34</v>
      </c>
      <c r="B11">
        <f t="shared" ref="B11:F11" si="4">SUM(B3:B10)</f>
        <v>16</v>
      </c>
      <c r="C11">
        <f t="shared" si="4"/>
        <v>11</v>
      </c>
      <c r="D11">
        <f t="shared" si="4"/>
        <v>0</v>
      </c>
      <c r="E11">
        <f t="shared" si="4"/>
        <v>0</v>
      </c>
      <c r="F11">
        <f t="shared" si="4"/>
        <v>1</v>
      </c>
      <c r="G11">
        <f>SUM(B11:F11)</f>
        <v>28</v>
      </c>
      <c r="J11" t="s">
        <v>13</v>
      </c>
      <c r="K11">
        <f>SUM(K3:K10)</f>
        <v>120</v>
      </c>
      <c r="L11">
        <f>SUM(L3:L10)</f>
        <v>141</v>
      </c>
      <c r="M11" s="1">
        <f t="shared" si="1"/>
        <v>100</v>
      </c>
      <c r="N11" s="1">
        <f t="shared" si="2"/>
        <v>100</v>
      </c>
      <c r="O11" s="1"/>
    </row>
    <row r="12" spans="1:16" x14ac:dyDescent="0.3">
      <c r="A12" t="s">
        <v>5</v>
      </c>
      <c r="B12">
        <v>11</v>
      </c>
      <c r="E12">
        <v>33</v>
      </c>
      <c r="G12">
        <f t="shared" ref="G12:G38" si="5">SUM(B12:F12)</f>
        <v>44</v>
      </c>
      <c r="H12" s="5">
        <f>G12/$G$20</f>
        <v>0.45360824742268041</v>
      </c>
    </row>
    <row r="13" spans="1:16" x14ac:dyDescent="0.3">
      <c r="A13" t="s">
        <v>6</v>
      </c>
      <c r="E13">
        <v>1</v>
      </c>
      <c r="G13">
        <f t="shared" si="5"/>
        <v>1</v>
      </c>
      <c r="H13" s="5">
        <f t="shared" ref="H13:H19" si="6">G13/$G$20</f>
        <v>1.0309278350515464E-2</v>
      </c>
      <c r="J13" t="s">
        <v>40</v>
      </c>
    </row>
    <row r="14" spans="1:16" x14ac:dyDescent="0.3">
      <c r="A14" t="s">
        <v>33</v>
      </c>
      <c r="B14">
        <v>1</v>
      </c>
      <c r="G14">
        <f t="shared" si="5"/>
        <v>1</v>
      </c>
      <c r="H14" s="5">
        <f t="shared" si="6"/>
        <v>1.0309278350515464E-2</v>
      </c>
      <c r="J14" t="s">
        <v>14</v>
      </c>
      <c r="K14" t="s">
        <v>88</v>
      </c>
      <c r="L14" t="s">
        <v>86</v>
      </c>
      <c r="M14">
        <v>2011</v>
      </c>
      <c r="N14">
        <v>2012</v>
      </c>
      <c r="O14">
        <v>2011</v>
      </c>
      <c r="P14">
        <v>2012</v>
      </c>
    </row>
    <row r="15" spans="1:16" x14ac:dyDescent="0.3">
      <c r="A15" t="s">
        <v>8</v>
      </c>
      <c r="B15">
        <v>1</v>
      </c>
      <c r="E15">
        <v>6</v>
      </c>
      <c r="G15">
        <f t="shared" si="5"/>
        <v>7</v>
      </c>
      <c r="H15" s="5">
        <f t="shared" si="6"/>
        <v>7.2164948453608241E-2</v>
      </c>
      <c r="J15" t="s">
        <v>16</v>
      </c>
      <c r="K15">
        <v>50</v>
      </c>
      <c r="L15">
        <v>38</v>
      </c>
      <c r="M15">
        <v>20.3</v>
      </c>
      <c r="N15">
        <v>14.9</v>
      </c>
      <c r="O15">
        <v>2678</v>
      </c>
      <c r="P15">
        <v>2324</v>
      </c>
    </row>
    <row r="16" spans="1:16" x14ac:dyDescent="0.3">
      <c r="A16" t="s">
        <v>9</v>
      </c>
      <c r="B16">
        <v>2</v>
      </c>
      <c r="E16">
        <v>6</v>
      </c>
      <c r="G16">
        <f t="shared" si="5"/>
        <v>8</v>
      </c>
      <c r="H16" s="5">
        <f t="shared" si="6"/>
        <v>8.247422680412371E-2</v>
      </c>
      <c r="J16" t="s">
        <v>17</v>
      </c>
      <c r="K16">
        <v>3</v>
      </c>
      <c r="L16">
        <v>11</v>
      </c>
      <c r="M16">
        <v>12.6</v>
      </c>
      <c r="N16">
        <v>51.5</v>
      </c>
      <c r="O16">
        <v>2298</v>
      </c>
      <c r="P16">
        <v>5937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9</v>
      </c>
      <c r="L17">
        <v>7</v>
      </c>
      <c r="M17">
        <v>6</v>
      </c>
      <c r="N17">
        <v>4.9000000000000004</v>
      </c>
      <c r="O17">
        <v>1137</v>
      </c>
      <c r="P17">
        <v>1576</v>
      </c>
    </row>
    <row r="18" spans="1:18" x14ac:dyDescent="0.3">
      <c r="A18" t="s">
        <v>35</v>
      </c>
      <c r="E18">
        <v>1</v>
      </c>
      <c r="G18">
        <f t="shared" si="5"/>
        <v>1</v>
      </c>
      <c r="H18" s="5">
        <f t="shared" si="6"/>
        <v>1.0309278350515464E-2</v>
      </c>
      <c r="J18" t="s">
        <v>19</v>
      </c>
      <c r="K18">
        <v>14</v>
      </c>
      <c r="L18">
        <v>8</v>
      </c>
      <c r="M18">
        <v>18.5</v>
      </c>
      <c r="N18">
        <v>12.1</v>
      </c>
      <c r="O18">
        <v>2298</v>
      </c>
      <c r="P18">
        <v>641</v>
      </c>
    </row>
    <row r="19" spans="1:18" x14ac:dyDescent="0.3">
      <c r="A19" t="s">
        <v>12</v>
      </c>
      <c r="B19">
        <v>6</v>
      </c>
      <c r="E19" s="3">
        <v>29</v>
      </c>
      <c r="F19" s="3"/>
      <c r="G19" s="3">
        <f t="shared" si="5"/>
        <v>35</v>
      </c>
      <c r="H19" s="5">
        <f t="shared" si="6"/>
        <v>0.36082474226804123</v>
      </c>
      <c r="J19" t="s">
        <v>20</v>
      </c>
      <c r="K19">
        <v>42</v>
      </c>
      <c r="L19">
        <v>76</v>
      </c>
      <c r="M19">
        <v>18.600000000000001</v>
      </c>
      <c r="N19">
        <v>30.1</v>
      </c>
      <c r="O19">
        <v>2645</v>
      </c>
      <c r="P19">
        <v>4236</v>
      </c>
    </row>
    <row r="20" spans="1:18" x14ac:dyDescent="0.3">
      <c r="A20" t="s">
        <v>36</v>
      </c>
      <c r="B20">
        <f>SUM(B12:B19)</f>
        <v>21</v>
      </c>
      <c r="C20">
        <f t="shared" ref="C20:F20" si="7">SUM(C12:C19)</f>
        <v>0</v>
      </c>
      <c r="D20">
        <f t="shared" si="7"/>
        <v>0</v>
      </c>
      <c r="E20" s="3">
        <f t="shared" si="7"/>
        <v>76</v>
      </c>
      <c r="F20" s="3">
        <f t="shared" si="7"/>
        <v>0</v>
      </c>
      <c r="G20" s="3">
        <f t="shared" si="5"/>
        <v>97</v>
      </c>
      <c r="J20" t="s">
        <v>21</v>
      </c>
      <c r="K20">
        <v>2</v>
      </c>
      <c r="L20">
        <v>1</v>
      </c>
      <c r="M20">
        <v>17.5</v>
      </c>
      <c r="N20">
        <v>7.4</v>
      </c>
      <c r="O20">
        <v>550</v>
      </c>
      <c r="P20">
        <v>281</v>
      </c>
    </row>
    <row r="21" spans="1:18" x14ac:dyDescent="0.3">
      <c r="A21" t="s">
        <v>5</v>
      </c>
      <c r="D21">
        <v>3</v>
      </c>
      <c r="G21">
        <f t="shared" si="5"/>
        <v>3</v>
      </c>
      <c r="H21" s="5">
        <f>G21/$G$29</f>
        <v>0.42857142857142855</v>
      </c>
      <c r="J21" t="s">
        <v>13</v>
      </c>
      <c r="K21">
        <f>SUM(K15:K20)</f>
        <v>120</v>
      </c>
      <c r="L21">
        <f>SUM(L15:L20)</f>
        <v>141</v>
      </c>
      <c r="M21">
        <v>16.399999999999999</v>
      </c>
      <c r="N21">
        <v>18.8</v>
      </c>
      <c r="O21">
        <v>2267</v>
      </c>
      <c r="P21">
        <v>2743</v>
      </c>
    </row>
    <row r="22" spans="1:18" x14ac:dyDescent="0.3">
      <c r="A22" t="s">
        <v>6</v>
      </c>
      <c r="D22">
        <v>1</v>
      </c>
      <c r="G22">
        <f t="shared" si="5"/>
        <v>1</v>
      </c>
      <c r="H22" s="5">
        <f t="shared" ref="H22:H28" si="8">G22/$G$29</f>
        <v>0.14285714285714285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99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D25">
        <v>2</v>
      </c>
      <c r="G25">
        <f t="shared" si="5"/>
        <v>2</v>
      </c>
      <c r="H25" s="5">
        <f t="shared" si="8"/>
        <v>0.2857142857142857</v>
      </c>
      <c r="J25">
        <v>2002</v>
      </c>
      <c r="K25">
        <v>205</v>
      </c>
      <c r="L25">
        <v>22.2</v>
      </c>
      <c r="M25">
        <v>2</v>
      </c>
      <c r="N25">
        <v>0.2</v>
      </c>
      <c r="O25">
        <v>80</v>
      </c>
      <c r="P25">
        <v>8.6999999999999993</v>
      </c>
      <c r="Q25">
        <v>123</v>
      </c>
      <c r="R25">
        <v>13.3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2003</v>
      </c>
      <c r="K26">
        <v>226</v>
      </c>
      <c r="L26">
        <v>23.9</v>
      </c>
      <c r="M26">
        <v>2</v>
      </c>
      <c r="N26">
        <v>0.2</v>
      </c>
      <c r="O26">
        <v>72</v>
      </c>
      <c r="P26">
        <v>7.6</v>
      </c>
      <c r="Q26">
        <v>152</v>
      </c>
      <c r="R26">
        <v>16.100000000000001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2004</v>
      </c>
      <c r="K27">
        <v>187</v>
      </c>
      <c r="L27">
        <v>20.9</v>
      </c>
      <c r="M27">
        <v>3</v>
      </c>
      <c r="N27">
        <v>0.3</v>
      </c>
      <c r="O27">
        <v>60</v>
      </c>
      <c r="P27">
        <v>6.7</v>
      </c>
      <c r="Q27">
        <v>124</v>
      </c>
      <c r="R27">
        <v>13.9</v>
      </c>
    </row>
    <row r="28" spans="1:18" x14ac:dyDescent="0.3">
      <c r="A28" t="s">
        <v>12</v>
      </c>
      <c r="D28">
        <v>1</v>
      </c>
      <c r="G28">
        <f t="shared" si="5"/>
        <v>1</v>
      </c>
      <c r="H28" s="5">
        <f t="shared" si="8"/>
        <v>0.14285714285714285</v>
      </c>
      <c r="J28">
        <v>2005</v>
      </c>
      <c r="K28">
        <v>183</v>
      </c>
      <c r="L28">
        <v>20.9</v>
      </c>
      <c r="M28">
        <v>0</v>
      </c>
      <c r="N28">
        <v>0</v>
      </c>
      <c r="O28">
        <v>58</v>
      </c>
      <c r="P28">
        <v>6.6</v>
      </c>
      <c r="Q28">
        <v>125</v>
      </c>
      <c r="R28">
        <v>14.3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7</v>
      </c>
      <c r="E29">
        <f t="shared" si="9"/>
        <v>0</v>
      </c>
      <c r="F29">
        <f t="shared" si="9"/>
        <v>0</v>
      </c>
      <c r="G29">
        <f t="shared" si="5"/>
        <v>7</v>
      </c>
      <c r="J29">
        <v>2006</v>
      </c>
      <c r="K29">
        <v>177</v>
      </c>
      <c r="L29">
        <v>18.899999999999999</v>
      </c>
      <c r="M29">
        <v>1</v>
      </c>
      <c r="N29">
        <v>0.1</v>
      </c>
      <c r="O29">
        <v>65</v>
      </c>
      <c r="P29">
        <v>7</v>
      </c>
      <c r="Q29">
        <v>111</v>
      </c>
      <c r="R29">
        <v>11.9</v>
      </c>
    </row>
    <row r="30" spans="1:18" x14ac:dyDescent="0.3">
      <c r="A30" t="s">
        <v>5</v>
      </c>
      <c r="B30" s="3">
        <v>1</v>
      </c>
      <c r="C30" s="3">
        <v>8</v>
      </c>
      <c r="D30" s="3"/>
      <c r="E30" s="3"/>
      <c r="F30" s="3"/>
      <c r="G30">
        <f t="shared" si="5"/>
        <v>9</v>
      </c>
      <c r="H30" s="5">
        <f>G30/$G$38</f>
        <v>1</v>
      </c>
      <c r="J30">
        <v>2007</v>
      </c>
      <c r="K30">
        <v>213</v>
      </c>
      <c r="L30">
        <v>23.5</v>
      </c>
      <c r="M30">
        <v>0</v>
      </c>
      <c r="N30">
        <v>0</v>
      </c>
      <c r="O30">
        <v>63</v>
      </c>
      <c r="P30">
        <v>7</v>
      </c>
      <c r="Q30">
        <v>150</v>
      </c>
      <c r="R30">
        <v>16.600000000000001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2008</v>
      </c>
      <c r="K31">
        <v>210</v>
      </c>
      <c r="L31">
        <v>21.3</v>
      </c>
      <c r="M31">
        <v>0</v>
      </c>
      <c r="N31">
        <v>0</v>
      </c>
      <c r="O31">
        <v>60</v>
      </c>
      <c r="P31">
        <v>6.1</v>
      </c>
      <c r="Q31">
        <v>150</v>
      </c>
      <c r="R31">
        <v>15.2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2009</v>
      </c>
      <c r="K32">
        <v>188</v>
      </c>
      <c r="L32">
        <v>22.1</v>
      </c>
      <c r="M32">
        <v>2</v>
      </c>
      <c r="N32">
        <v>0.2</v>
      </c>
      <c r="O32">
        <v>58</v>
      </c>
      <c r="P32">
        <v>6.8</v>
      </c>
      <c r="Q32">
        <v>128</v>
      </c>
      <c r="R32">
        <v>15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5"/>
        <v>0</v>
      </c>
      <c r="H33" s="5">
        <f t="shared" si="10"/>
        <v>0</v>
      </c>
      <c r="J33">
        <v>2010</v>
      </c>
      <c r="K33">
        <v>149</v>
      </c>
      <c r="L33">
        <v>18.8</v>
      </c>
      <c r="M33">
        <v>1</v>
      </c>
      <c r="N33">
        <v>0.1</v>
      </c>
      <c r="O33">
        <v>42</v>
      </c>
      <c r="P33">
        <v>5.3</v>
      </c>
      <c r="Q33">
        <v>106</v>
      </c>
      <c r="R33">
        <v>13.3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5"/>
        <v>0</v>
      </c>
      <c r="H34" s="5">
        <f t="shared" si="10"/>
        <v>0</v>
      </c>
      <c r="J34">
        <v>2011</v>
      </c>
      <c r="K34">
        <v>120</v>
      </c>
      <c r="L34">
        <v>16.399999999999999</v>
      </c>
      <c r="M34">
        <v>1</v>
      </c>
      <c r="N34">
        <v>0.1</v>
      </c>
      <c r="O34">
        <v>32</v>
      </c>
      <c r="P34">
        <v>4.4000000000000004</v>
      </c>
      <c r="Q34">
        <v>87</v>
      </c>
      <c r="R34">
        <v>11.9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5"/>
        <v>0</v>
      </c>
      <c r="H35" s="5">
        <f t="shared" si="10"/>
        <v>0</v>
      </c>
      <c r="J35">
        <v>2012</v>
      </c>
      <c r="K35">
        <v>141</v>
      </c>
      <c r="L35">
        <v>18.8</v>
      </c>
      <c r="M35">
        <v>1</v>
      </c>
      <c r="N35">
        <v>0.1</v>
      </c>
      <c r="O35">
        <v>35</v>
      </c>
      <c r="P35">
        <v>4.7</v>
      </c>
      <c r="Q35">
        <v>105</v>
      </c>
      <c r="R35">
        <v>14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/>
      <c r="D37" s="3"/>
      <c r="E37" s="3"/>
      <c r="F37" s="3"/>
      <c r="G37">
        <f t="shared" si="5"/>
        <v>0</v>
      </c>
      <c r="H37" s="5">
        <f t="shared" si="10"/>
        <v>0</v>
      </c>
    </row>
    <row r="38" spans="1:21" x14ac:dyDescent="0.3">
      <c r="A38" t="s">
        <v>37</v>
      </c>
      <c r="B38">
        <f>SUM(B30:B37)</f>
        <v>1</v>
      </c>
      <c r="C38">
        <f t="shared" ref="C38:F38" si="11">SUM(C30:C37)</f>
        <v>8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9</v>
      </c>
    </row>
    <row r="39" spans="1:21" x14ac:dyDescent="0.3">
      <c r="G39">
        <f>SUM(G38,G29,G20,G11)</f>
        <v>141</v>
      </c>
    </row>
    <row r="40" spans="1:21" x14ac:dyDescent="0.3">
      <c r="A40" t="s">
        <v>90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C42">
        <v>1</v>
      </c>
      <c r="G42">
        <f>SUM(B42:F42)</f>
        <v>1</v>
      </c>
    </row>
    <row r="43" spans="1:21" x14ac:dyDescent="0.3">
      <c r="A43" t="s">
        <v>65</v>
      </c>
      <c r="B43">
        <v>2</v>
      </c>
      <c r="C43">
        <v>1</v>
      </c>
      <c r="G43">
        <f t="shared" ref="G43:G81" si="12">SUM(B43:F43)</f>
        <v>3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3</v>
      </c>
      <c r="G44">
        <f t="shared" si="12"/>
        <v>3</v>
      </c>
      <c r="J44">
        <v>141</v>
      </c>
      <c r="K44">
        <v>7.5</v>
      </c>
      <c r="L44">
        <v>1</v>
      </c>
      <c r="M44">
        <v>35</v>
      </c>
      <c r="N44">
        <v>105</v>
      </c>
      <c r="O44">
        <v>28</v>
      </c>
      <c r="P44">
        <v>97</v>
      </c>
      <c r="Q44">
        <v>7</v>
      </c>
      <c r="R44">
        <v>9</v>
      </c>
      <c r="S44">
        <v>20577</v>
      </c>
      <c r="T44">
        <v>2743</v>
      </c>
      <c r="U44">
        <v>145.9</v>
      </c>
    </row>
    <row r="45" spans="1:21" x14ac:dyDescent="0.3">
      <c r="A45" t="s">
        <v>45</v>
      </c>
      <c r="B45">
        <v>2</v>
      </c>
      <c r="G45">
        <f t="shared" si="12"/>
        <v>2</v>
      </c>
    </row>
    <row r="46" spans="1:21" x14ac:dyDescent="0.3">
      <c r="A46" t="s">
        <v>46</v>
      </c>
      <c r="C46">
        <v>1</v>
      </c>
      <c r="G46">
        <f t="shared" si="12"/>
        <v>1</v>
      </c>
      <c r="J46" t="s">
        <v>77</v>
      </c>
      <c r="K46">
        <f>J44/K44</f>
        <v>18.8</v>
      </c>
    </row>
    <row r="47" spans="1:21" x14ac:dyDescent="0.3">
      <c r="A47" t="s">
        <v>47</v>
      </c>
      <c r="B47">
        <v>2</v>
      </c>
      <c r="C47">
        <v>5</v>
      </c>
      <c r="G47">
        <f t="shared" si="12"/>
        <v>7</v>
      </c>
    </row>
    <row r="48" spans="1:21" x14ac:dyDescent="0.3">
      <c r="A48" t="s">
        <v>48</v>
      </c>
      <c r="B48">
        <v>3</v>
      </c>
      <c r="C48">
        <v>1</v>
      </c>
      <c r="G48">
        <f t="shared" si="12"/>
        <v>4</v>
      </c>
    </row>
    <row r="49" spans="1:7" x14ac:dyDescent="0.3">
      <c r="A49" t="s">
        <v>49</v>
      </c>
      <c r="B49">
        <v>2</v>
      </c>
      <c r="C49">
        <v>2</v>
      </c>
      <c r="F49">
        <v>1</v>
      </c>
      <c r="G49">
        <f>SUM(B49:F49)</f>
        <v>5</v>
      </c>
    </row>
    <row r="50" spans="1:7" x14ac:dyDescent="0.3">
      <c r="A50" t="s">
        <v>50</v>
      </c>
      <c r="B50">
        <v>2</v>
      </c>
      <c r="G50">
        <f t="shared" si="12"/>
        <v>2</v>
      </c>
    </row>
    <row r="51" spans="1:7" x14ac:dyDescent="0.3">
      <c r="A51" t="s">
        <v>34</v>
      </c>
      <c r="B51">
        <f>SUM(B42:B50)</f>
        <v>16</v>
      </c>
      <c r="C51">
        <f t="shared" ref="C51:F51" si="13">SUM(C42:C50)</f>
        <v>11</v>
      </c>
      <c r="D51">
        <f t="shared" si="13"/>
        <v>0</v>
      </c>
      <c r="E51">
        <f t="shared" si="13"/>
        <v>0</v>
      </c>
      <c r="F51">
        <f t="shared" si="13"/>
        <v>1</v>
      </c>
      <c r="G51">
        <f t="shared" si="12"/>
        <v>28</v>
      </c>
    </row>
    <row r="52" spans="1:7" x14ac:dyDescent="0.3">
      <c r="A52" t="s">
        <v>51</v>
      </c>
      <c r="B52">
        <v>1</v>
      </c>
      <c r="E52">
        <v>10</v>
      </c>
      <c r="G52">
        <f t="shared" si="12"/>
        <v>11</v>
      </c>
    </row>
    <row r="53" spans="1:7" x14ac:dyDescent="0.3">
      <c r="A53" t="s">
        <v>65</v>
      </c>
      <c r="E53">
        <v>2</v>
      </c>
      <c r="G53">
        <f t="shared" si="12"/>
        <v>2</v>
      </c>
    </row>
    <row r="54" spans="1:7" x14ac:dyDescent="0.3">
      <c r="A54" t="s">
        <v>44</v>
      </c>
      <c r="B54">
        <v>2</v>
      </c>
      <c r="E54">
        <v>4</v>
      </c>
      <c r="G54">
        <f t="shared" si="12"/>
        <v>6</v>
      </c>
    </row>
    <row r="55" spans="1:7" x14ac:dyDescent="0.3">
      <c r="A55" t="s">
        <v>45</v>
      </c>
      <c r="B55">
        <v>2</v>
      </c>
      <c r="E55">
        <v>4</v>
      </c>
      <c r="G55">
        <f t="shared" si="12"/>
        <v>6</v>
      </c>
    </row>
    <row r="56" spans="1:7" x14ac:dyDescent="0.3">
      <c r="A56" t="s">
        <v>46</v>
      </c>
      <c r="E56">
        <v>5</v>
      </c>
      <c r="G56">
        <f t="shared" si="12"/>
        <v>5</v>
      </c>
    </row>
    <row r="57" spans="1:7" x14ac:dyDescent="0.3">
      <c r="A57" t="s">
        <v>47</v>
      </c>
      <c r="B57">
        <v>10</v>
      </c>
      <c r="E57">
        <v>22</v>
      </c>
      <c r="G57">
        <f t="shared" si="12"/>
        <v>32</v>
      </c>
    </row>
    <row r="58" spans="1:7" x14ac:dyDescent="0.3">
      <c r="A58" t="s">
        <v>48</v>
      </c>
      <c r="B58">
        <v>2</v>
      </c>
      <c r="E58">
        <v>13</v>
      </c>
      <c r="G58">
        <f t="shared" si="12"/>
        <v>15</v>
      </c>
    </row>
    <row r="59" spans="1:7" x14ac:dyDescent="0.3">
      <c r="A59" t="s">
        <v>49</v>
      </c>
      <c r="B59">
        <v>3</v>
      </c>
      <c r="E59">
        <v>14</v>
      </c>
      <c r="G59">
        <f t="shared" si="12"/>
        <v>17</v>
      </c>
    </row>
    <row r="60" spans="1:7" x14ac:dyDescent="0.3">
      <c r="A60" t="s">
        <v>50</v>
      </c>
      <c r="B60">
        <v>1</v>
      </c>
      <c r="E60">
        <v>2</v>
      </c>
      <c r="G60">
        <f t="shared" si="12"/>
        <v>3</v>
      </c>
    </row>
    <row r="61" spans="1:7" x14ac:dyDescent="0.3">
      <c r="A61" t="s">
        <v>36</v>
      </c>
      <c r="B61">
        <f>SUM(B52:B60)</f>
        <v>21</v>
      </c>
      <c r="C61">
        <f t="shared" ref="C61:F61" si="14">SUM(C52:C60)</f>
        <v>0</v>
      </c>
      <c r="D61">
        <f t="shared" si="14"/>
        <v>0</v>
      </c>
      <c r="E61">
        <f t="shared" si="14"/>
        <v>76</v>
      </c>
      <c r="F61">
        <f t="shared" si="14"/>
        <v>0</v>
      </c>
      <c r="G61" s="3">
        <f t="shared" si="12"/>
        <v>97</v>
      </c>
    </row>
    <row r="62" spans="1:7" x14ac:dyDescent="0.3">
      <c r="A62" t="s">
        <v>51</v>
      </c>
      <c r="G62" s="3">
        <f t="shared" si="12"/>
        <v>0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G65" s="3">
        <f t="shared" si="12"/>
        <v>0</v>
      </c>
    </row>
    <row r="66" spans="1:7" x14ac:dyDescent="0.3">
      <c r="A66" t="s">
        <v>46</v>
      </c>
      <c r="D66">
        <v>1</v>
      </c>
      <c r="G66" s="3">
        <f t="shared" si="12"/>
        <v>1</v>
      </c>
    </row>
    <row r="67" spans="1:7" x14ac:dyDescent="0.3">
      <c r="A67" t="s">
        <v>47</v>
      </c>
      <c r="D67">
        <v>1</v>
      </c>
      <c r="G67" s="3">
        <f t="shared" si="12"/>
        <v>1</v>
      </c>
    </row>
    <row r="68" spans="1:7" x14ac:dyDescent="0.3">
      <c r="A68" t="s">
        <v>48</v>
      </c>
      <c r="G68" s="3">
        <f t="shared" si="12"/>
        <v>0</v>
      </c>
    </row>
    <row r="69" spans="1:7" x14ac:dyDescent="0.3">
      <c r="A69" t="s">
        <v>49</v>
      </c>
      <c r="D69">
        <v>4</v>
      </c>
      <c r="G69" s="3">
        <f t="shared" si="12"/>
        <v>4</v>
      </c>
    </row>
    <row r="70" spans="1:7" x14ac:dyDescent="0.3">
      <c r="A70" t="s">
        <v>50</v>
      </c>
      <c r="D70">
        <v>1</v>
      </c>
      <c r="G70" s="3">
        <f t="shared" si="12"/>
        <v>1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7</v>
      </c>
      <c r="E71">
        <f t="shared" si="15"/>
        <v>0</v>
      </c>
      <c r="F71">
        <f t="shared" si="15"/>
        <v>0</v>
      </c>
      <c r="G71" s="3">
        <f t="shared" si="12"/>
        <v>7</v>
      </c>
    </row>
    <row r="72" spans="1:7" x14ac:dyDescent="0.3">
      <c r="A72" t="s">
        <v>51</v>
      </c>
      <c r="G72" s="3">
        <f t="shared" si="12"/>
        <v>0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C75">
        <v>1</v>
      </c>
      <c r="G75" s="3">
        <f t="shared" si="12"/>
        <v>1</v>
      </c>
    </row>
    <row r="76" spans="1:7" x14ac:dyDescent="0.3">
      <c r="A76" t="s">
        <v>46</v>
      </c>
      <c r="C76">
        <v>1</v>
      </c>
      <c r="G76" s="3">
        <f t="shared" si="12"/>
        <v>1</v>
      </c>
    </row>
    <row r="77" spans="1:7" x14ac:dyDescent="0.3">
      <c r="A77" t="s">
        <v>47</v>
      </c>
      <c r="B77">
        <v>1</v>
      </c>
      <c r="C77">
        <v>4</v>
      </c>
      <c r="G77" s="3">
        <f t="shared" si="12"/>
        <v>5</v>
      </c>
    </row>
    <row r="78" spans="1:7" x14ac:dyDescent="0.3">
      <c r="A78" t="s">
        <v>48</v>
      </c>
      <c r="C78">
        <v>1</v>
      </c>
      <c r="G78" s="3">
        <f t="shared" si="12"/>
        <v>1</v>
      </c>
    </row>
    <row r="79" spans="1:7" x14ac:dyDescent="0.3">
      <c r="A79" t="s">
        <v>49</v>
      </c>
      <c r="C79">
        <v>1</v>
      </c>
      <c r="G79" s="3">
        <f t="shared" si="12"/>
        <v>1</v>
      </c>
    </row>
    <row r="80" spans="1:7" x14ac:dyDescent="0.3">
      <c r="A80" t="s">
        <v>50</v>
      </c>
      <c r="G80" s="3">
        <f t="shared" si="12"/>
        <v>0</v>
      </c>
    </row>
    <row r="81" spans="1:7" x14ac:dyDescent="0.3">
      <c r="A81" t="s">
        <v>37</v>
      </c>
      <c r="B81">
        <f>SUM(B72:B80)</f>
        <v>1</v>
      </c>
      <c r="C81">
        <f t="shared" ref="C81:F81" si="16">SUM(C72:C80)</f>
        <v>8</v>
      </c>
      <c r="D81">
        <f t="shared" si="16"/>
        <v>0</v>
      </c>
      <c r="E81">
        <f t="shared" si="16"/>
        <v>0</v>
      </c>
      <c r="F81">
        <f t="shared" si="16"/>
        <v>0</v>
      </c>
      <c r="G81" s="3">
        <f t="shared" si="12"/>
        <v>9</v>
      </c>
    </row>
    <row r="82" spans="1:7" x14ac:dyDescent="0.3">
      <c r="A82" t="s">
        <v>52</v>
      </c>
      <c r="B82">
        <f>SUM(B81,B71,B61,B51)</f>
        <v>38</v>
      </c>
      <c r="C82">
        <f t="shared" ref="C82:F82" si="17">SUM(C81,C71,C61,C51)</f>
        <v>19</v>
      </c>
      <c r="D82">
        <f t="shared" si="17"/>
        <v>7</v>
      </c>
      <c r="E82">
        <f t="shared" si="17"/>
        <v>76</v>
      </c>
      <c r="F82">
        <f t="shared" si="17"/>
        <v>1</v>
      </c>
      <c r="G82" s="3">
        <f>SUM(G81,G71,G61,G51)</f>
        <v>141</v>
      </c>
    </row>
    <row r="86" spans="1:7" x14ac:dyDescent="0.3">
      <c r="A86" t="s">
        <v>51</v>
      </c>
      <c r="B86">
        <f>B72+B62+B52+B42</f>
        <v>1</v>
      </c>
      <c r="C86">
        <f t="shared" ref="C86:G86" si="18">C72+C62+C52+C42</f>
        <v>1</v>
      </c>
      <c r="D86">
        <f t="shared" si="18"/>
        <v>0</v>
      </c>
      <c r="E86">
        <f t="shared" si="18"/>
        <v>10</v>
      </c>
      <c r="F86">
        <f t="shared" si="18"/>
        <v>0</v>
      </c>
      <c r="G86">
        <f t="shared" si="18"/>
        <v>12</v>
      </c>
    </row>
    <row r="87" spans="1:7" x14ac:dyDescent="0.3">
      <c r="A87" t="s">
        <v>65</v>
      </c>
      <c r="B87">
        <f t="shared" ref="B87:G95" si="19">B73+B63+B53+B43</f>
        <v>2</v>
      </c>
      <c r="C87">
        <f t="shared" si="19"/>
        <v>1</v>
      </c>
      <c r="D87">
        <f t="shared" si="19"/>
        <v>0</v>
      </c>
      <c r="E87">
        <f t="shared" si="19"/>
        <v>2</v>
      </c>
      <c r="F87">
        <f t="shared" si="19"/>
        <v>0</v>
      </c>
      <c r="G87">
        <f t="shared" si="19"/>
        <v>5</v>
      </c>
    </row>
    <row r="88" spans="1:7" x14ac:dyDescent="0.3">
      <c r="A88" t="s">
        <v>44</v>
      </c>
      <c r="B88">
        <f t="shared" si="19"/>
        <v>5</v>
      </c>
      <c r="C88">
        <f t="shared" si="19"/>
        <v>0</v>
      </c>
      <c r="D88">
        <f t="shared" si="19"/>
        <v>0</v>
      </c>
      <c r="E88">
        <f t="shared" si="19"/>
        <v>4</v>
      </c>
      <c r="F88">
        <f t="shared" si="19"/>
        <v>0</v>
      </c>
      <c r="G88">
        <f t="shared" si="19"/>
        <v>9</v>
      </c>
    </row>
    <row r="89" spans="1:7" x14ac:dyDescent="0.3">
      <c r="A89" t="s">
        <v>45</v>
      </c>
      <c r="B89">
        <f t="shared" si="19"/>
        <v>4</v>
      </c>
      <c r="C89">
        <f t="shared" si="19"/>
        <v>1</v>
      </c>
      <c r="D89">
        <f t="shared" si="19"/>
        <v>0</v>
      </c>
      <c r="E89">
        <f t="shared" si="19"/>
        <v>4</v>
      </c>
      <c r="F89">
        <f t="shared" si="19"/>
        <v>0</v>
      </c>
      <c r="G89">
        <f t="shared" si="19"/>
        <v>9</v>
      </c>
    </row>
    <row r="90" spans="1:7" x14ac:dyDescent="0.3">
      <c r="A90" t="s">
        <v>46</v>
      </c>
      <c r="B90">
        <f t="shared" si="19"/>
        <v>0</v>
      </c>
      <c r="C90">
        <f t="shared" si="19"/>
        <v>2</v>
      </c>
      <c r="D90">
        <f t="shared" si="19"/>
        <v>1</v>
      </c>
      <c r="E90">
        <f t="shared" si="19"/>
        <v>5</v>
      </c>
      <c r="F90">
        <f t="shared" si="19"/>
        <v>0</v>
      </c>
      <c r="G90">
        <f t="shared" si="19"/>
        <v>8</v>
      </c>
    </row>
    <row r="91" spans="1:7" x14ac:dyDescent="0.3">
      <c r="A91" t="s">
        <v>47</v>
      </c>
      <c r="B91">
        <f t="shared" si="19"/>
        <v>13</v>
      </c>
      <c r="C91">
        <f t="shared" si="19"/>
        <v>9</v>
      </c>
      <c r="D91">
        <f t="shared" si="19"/>
        <v>1</v>
      </c>
      <c r="E91">
        <f t="shared" si="19"/>
        <v>22</v>
      </c>
      <c r="F91">
        <f t="shared" si="19"/>
        <v>0</v>
      </c>
      <c r="G91">
        <f t="shared" si="19"/>
        <v>45</v>
      </c>
    </row>
    <row r="92" spans="1:7" x14ac:dyDescent="0.3">
      <c r="A92" t="s">
        <v>48</v>
      </c>
      <c r="B92">
        <f t="shared" si="19"/>
        <v>5</v>
      </c>
      <c r="C92">
        <f t="shared" si="19"/>
        <v>2</v>
      </c>
      <c r="D92">
        <f t="shared" si="19"/>
        <v>0</v>
      </c>
      <c r="E92">
        <f t="shared" si="19"/>
        <v>13</v>
      </c>
      <c r="F92">
        <f t="shared" si="19"/>
        <v>0</v>
      </c>
      <c r="G92">
        <f t="shared" si="19"/>
        <v>20</v>
      </c>
    </row>
    <row r="93" spans="1:7" x14ac:dyDescent="0.3">
      <c r="A93" t="s">
        <v>49</v>
      </c>
      <c r="B93">
        <f t="shared" si="19"/>
        <v>5</v>
      </c>
      <c r="C93">
        <f t="shared" si="19"/>
        <v>3</v>
      </c>
      <c r="D93">
        <f t="shared" si="19"/>
        <v>4</v>
      </c>
      <c r="E93">
        <f t="shared" si="19"/>
        <v>14</v>
      </c>
      <c r="F93">
        <f t="shared" si="19"/>
        <v>1</v>
      </c>
      <c r="G93">
        <f t="shared" si="19"/>
        <v>27</v>
      </c>
    </row>
    <row r="94" spans="1:7" x14ac:dyDescent="0.3">
      <c r="A94" t="s">
        <v>50</v>
      </c>
      <c r="B94">
        <f t="shared" si="19"/>
        <v>3</v>
      </c>
      <c r="C94">
        <f t="shared" si="19"/>
        <v>0</v>
      </c>
      <c r="D94">
        <f t="shared" si="19"/>
        <v>1</v>
      </c>
      <c r="E94">
        <f t="shared" si="19"/>
        <v>2</v>
      </c>
      <c r="F94">
        <f t="shared" si="19"/>
        <v>0</v>
      </c>
      <c r="G94">
        <f t="shared" si="19"/>
        <v>6</v>
      </c>
    </row>
    <row r="95" spans="1:7" x14ac:dyDescent="0.3">
      <c r="A95" t="s">
        <v>32</v>
      </c>
      <c r="B95">
        <f t="shared" si="19"/>
        <v>38</v>
      </c>
      <c r="C95">
        <f t="shared" si="19"/>
        <v>19</v>
      </c>
      <c r="D95">
        <f t="shared" si="19"/>
        <v>7</v>
      </c>
      <c r="E95">
        <f t="shared" si="19"/>
        <v>76</v>
      </c>
      <c r="F95">
        <f t="shared" si="19"/>
        <v>1</v>
      </c>
      <c r="G95">
        <f t="shared" si="19"/>
        <v>141</v>
      </c>
    </row>
  </sheetData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9800-0639-47B7-A0AD-CBEAAF9C8E79}">
  <dimension ref="A1:U95"/>
  <sheetViews>
    <sheetView workbookViewId="0">
      <selection activeCell="B5" sqref="B5"/>
    </sheetView>
  </sheetViews>
  <sheetFormatPr baseColWidth="10" defaultRowHeight="14.4" x14ac:dyDescent="0.3"/>
  <sheetData>
    <row r="1" spans="1:16" x14ac:dyDescent="0.3">
      <c r="A1" t="s">
        <v>94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92</v>
      </c>
      <c r="L2" t="s">
        <v>88</v>
      </c>
      <c r="M2" t="s">
        <v>93</v>
      </c>
      <c r="N2" t="s">
        <v>89</v>
      </c>
    </row>
    <row r="3" spans="1:16" x14ac:dyDescent="0.3">
      <c r="A3" t="s">
        <v>5</v>
      </c>
      <c r="B3">
        <v>6</v>
      </c>
      <c r="C3">
        <v>2</v>
      </c>
      <c r="F3">
        <v>1</v>
      </c>
      <c r="G3">
        <f t="shared" ref="G3:G9" si="0">SUM(B3:F3)</f>
        <v>9</v>
      </c>
      <c r="H3" s="5">
        <f>G3/$G$11</f>
        <v>0.52941176470588236</v>
      </c>
      <c r="J3" t="s">
        <v>5</v>
      </c>
      <c r="K3">
        <v>76</v>
      </c>
      <c r="L3">
        <v>54</v>
      </c>
      <c r="M3" s="1">
        <f t="shared" ref="M3:M11" si="1">(K3/K$11)*100</f>
        <v>51.006711409395976</v>
      </c>
      <c r="N3" s="1">
        <f t="shared" ref="N3:N11" si="2">(L3/L$11)*100</f>
        <v>45</v>
      </c>
      <c r="O3" s="1"/>
      <c r="P3" s="1"/>
    </row>
    <row r="4" spans="1:16" x14ac:dyDescent="0.3">
      <c r="A4" t="s">
        <v>6</v>
      </c>
      <c r="B4">
        <v>1</v>
      </c>
      <c r="G4">
        <f t="shared" si="0"/>
        <v>1</v>
      </c>
      <c r="H4" s="5">
        <f t="shared" ref="H4:H10" si="3">G4/$G$11</f>
        <v>5.8823529411764705E-2</v>
      </c>
      <c r="J4" t="s">
        <v>6</v>
      </c>
      <c r="K4">
        <v>1</v>
      </c>
      <c r="L4">
        <v>2</v>
      </c>
      <c r="M4" s="1">
        <f t="shared" si="1"/>
        <v>0.67114093959731547</v>
      </c>
      <c r="N4" s="1">
        <f t="shared" si="2"/>
        <v>1.6666666666666667</v>
      </c>
      <c r="O4" s="1"/>
      <c r="P4" s="1"/>
    </row>
    <row r="5" spans="1:16" x14ac:dyDescent="0.3">
      <c r="A5" t="s">
        <v>33</v>
      </c>
      <c r="B5">
        <v>1</v>
      </c>
      <c r="F5">
        <v>1</v>
      </c>
      <c r="G5">
        <f t="shared" si="0"/>
        <v>2</v>
      </c>
      <c r="H5" s="5">
        <f t="shared" si="3"/>
        <v>0.11764705882352941</v>
      </c>
      <c r="J5" t="s">
        <v>58</v>
      </c>
      <c r="K5">
        <v>5</v>
      </c>
      <c r="L5">
        <v>5</v>
      </c>
      <c r="M5" s="1">
        <f t="shared" si="1"/>
        <v>3.3557046979865772</v>
      </c>
      <c r="N5" s="1">
        <f t="shared" si="2"/>
        <v>4.1666666666666661</v>
      </c>
      <c r="O5" s="1"/>
      <c r="P5" s="1"/>
    </row>
    <row r="6" spans="1:16" x14ac:dyDescent="0.3">
      <c r="A6" t="s">
        <v>8</v>
      </c>
      <c r="B6">
        <v>2</v>
      </c>
      <c r="C6">
        <v>1</v>
      </c>
      <c r="G6">
        <f t="shared" si="0"/>
        <v>3</v>
      </c>
      <c r="H6" s="5">
        <f t="shared" si="3"/>
        <v>0.17647058823529413</v>
      </c>
      <c r="J6" t="s">
        <v>8</v>
      </c>
      <c r="K6">
        <v>16</v>
      </c>
      <c r="L6">
        <v>13</v>
      </c>
      <c r="M6" s="1">
        <f t="shared" si="1"/>
        <v>10.738255033557047</v>
      </c>
      <c r="N6" s="1">
        <f t="shared" si="2"/>
        <v>10.833333333333334</v>
      </c>
      <c r="O6" s="1"/>
      <c r="P6" s="1"/>
    </row>
    <row r="7" spans="1:16" x14ac:dyDescent="0.3">
      <c r="A7" t="s">
        <v>9</v>
      </c>
      <c r="G7">
        <f t="shared" si="0"/>
        <v>0</v>
      </c>
      <c r="H7" s="5">
        <f t="shared" si="3"/>
        <v>0</v>
      </c>
      <c r="J7" t="s">
        <v>9</v>
      </c>
      <c r="K7">
        <v>16</v>
      </c>
      <c r="L7">
        <v>19</v>
      </c>
      <c r="M7" s="1">
        <f t="shared" si="1"/>
        <v>10.738255033557047</v>
      </c>
      <c r="N7" s="1">
        <f t="shared" si="2"/>
        <v>15.833333333333332</v>
      </c>
      <c r="O7" s="1"/>
      <c r="P7" s="1"/>
    </row>
    <row r="8" spans="1:16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  <c r="P8" s="1"/>
    </row>
    <row r="9" spans="1:16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0</v>
      </c>
      <c r="L9">
        <v>0</v>
      </c>
      <c r="M9" s="1">
        <f t="shared" si="1"/>
        <v>0</v>
      </c>
      <c r="N9" s="1">
        <f t="shared" si="2"/>
        <v>0</v>
      </c>
      <c r="O9" s="1"/>
      <c r="P9" s="1"/>
    </row>
    <row r="10" spans="1:16" x14ac:dyDescent="0.3">
      <c r="A10" t="s">
        <v>12</v>
      </c>
      <c r="B10">
        <v>2</v>
      </c>
      <c r="G10">
        <f>SUM(B10:F10)</f>
        <v>2</v>
      </c>
      <c r="H10" s="5">
        <f t="shared" si="3"/>
        <v>0.11764705882352941</v>
      </c>
      <c r="J10" t="s">
        <v>12</v>
      </c>
      <c r="K10">
        <v>35</v>
      </c>
      <c r="L10">
        <v>27</v>
      </c>
      <c r="M10" s="1">
        <f t="shared" si="1"/>
        <v>23.48993288590604</v>
      </c>
      <c r="N10" s="1">
        <f t="shared" si="2"/>
        <v>22.5</v>
      </c>
      <c r="O10" s="1"/>
      <c r="P10" s="1"/>
    </row>
    <row r="11" spans="1:16" x14ac:dyDescent="0.3">
      <c r="A11" t="s">
        <v>34</v>
      </c>
      <c r="B11">
        <f t="shared" ref="B11:F11" si="4">SUM(B3:B10)</f>
        <v>12</v>
      </c>
      <c r="C11">
        <f t="shared" si="4"/>
        <v>3</v>
      </c>
      <c r="D11">
        <f t="shared" si="4"/>
        <v>0</v>
      </c>
      <c r="E11">
        <f t="shared" si="4"/>
        <v>0</v>
      </c>
      <c r="F11">
        <f t="shared" si="4"/>
        <v>2</v>
      </c>
      <c r="G11">
        <f>SUM(B11:F11)</f>
        <v>17</v>
      </c>
      <c r="J11" t="s">
        <v>13</v>
      </c>
      <c r="K11">
        <f>SUM(K3:K10)</f>
        <v>149</v>
      </c>
      <c r="L11">
        <f>SUM(L3:L10)</f>
        <v>120</v>
      </c>
      <c r="M11" s="1">
        <f t="shared" si="1"/>
        <v>100</v>
      </c>
      <c r="N11" s="1">
        <f t="shared" si="2"/>
        <v>100</v>
      </c>
      <c r="O11" s="1"/>
      <c r="P11" s="1"/>
    </row>
    <row r="12" spans="1:16" x14ac:dyDescent="0.3">
      <c r="A12" t="s">
        <v>5</v>
      </c>
      <c r="B12">
        <v>11</v>
      </c>
      <c r="E12">
        <v>14</v>
      </c>
      <c r="G12">
        <f t="shared" ref="G12:G38" si="5">SUM(B12:F12)</f>
        <v>25</v>
      </c>
      <c r="H12" s="5">
        <f>G12/$G$20</f>
        <v>0.3125</v>
      </c>
    </row>
    <row r="13" spans="1:16" x14ac:dyDescent="0.3">
      <c r="A13" t="s">
        <v>6</v>
      </c>
      <c r="G13">
        <f t="shared" si="5"/>
        <v>0</v>
      </c>
      <c r="H13" s="5">
        <f t="shared" ref="H13:H19" si="6">G13/$G$20</f>
        <v>0</v>
      </c>
      <c r="J13" t="s">
        <v>40</v>
      </c>
    </row>
    <row r="14" spans="1:16" x14ac:dyDescent="0.3">
      <c r="A14" t="s">
        <v>33</v>
      </c>
      <c r="B14">
        <v>1</v>
      </c>
      <c r="E14">
        <v>2</v>
      </c>
      <c r="G14">
        <f t="shared" si="5"/>
        <v>3</v>
      </c>
      <c r="H14" s="5">
        <f t="shared" si="6"/>
        <v>3.7499999999999999E-2</v>
      </c>
      <c r="J14" t="s">
        <v>14</v>
      </c>
      <c r="K14" t="s">
        <v>92</v>
      </c>
      <c r="L14" t="s">
        <v>88</v>
      </c>
      <c r="M14">
        <v>2010</v>
      </c>
      <c r="N14">
        <v>2011</v>
      </c>
      <c r="O14">
        <v>2010</v>
      </c>
      <c r="P14">
        <v>2011</v>
      </c>
    </row>
    <row r="15" spans="1:16" x14ac:dyDescent="0.3">
      <c r="A15" t="s">
        <v>8</v>
      </c>
      <c r="B15">
        <v>5</v>
      </c>
      <c r="E15">
        <v>5</v>
      </c>
      <c r="G15">
        <f t="shared" si="5"/>
        <v>10</v>
      </c>
      <c r="H15" s="5">
        <f t="shared" si="6"/>
        <v>0.125</v>
      </c>
      <c r="J15" t="s">
        <v>16</v>
      </c>
      <c r="K15">
        <v>61</v>
      </c>
      <c r="L15">
        <v>50</v>
      </c>
      <c r="M15">
        <v>23.6</v>
      </c>
      <c r="N15">
        <v>20.3</v>
      </c>
      <c r="O15">
        <v>3674</v>
      </c>
      <c r="P15">
        <v>2678</v>
      </c>
    </row>
    <row r="16" spans="1:16" x14ac:dyDescent="0.3">
      <c r="A16" t="s">
        <v>9</v>
      </c>
      <c r="B16">
        <v>10</v>
      </c>
      <c r="E16">
        <v>8</v>
      </c>
      <c r="G16">
        <f t="shared" si="5"/>
        <v>18</v>
      </c>
      <c r="H16" s="5">
        <f t="shared" si="6"/>
        <v>0.22500000000000001</v>
      </c>
      <c r="J16" t="s">
        <v>17</v>
      </c>
      <c r="K16">
        <v>6</v>
      </c>
      <c r="L16">
        <v>3</v>
      </c>
      <c r="M16">
        <v>24.6</v>
      </c>
      <c r="N16">
        <v>12.6</v>
      </c>
      <c r="O16">
        <v>2498</v>
      </c>
      <c r="P16">
        <v>2298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6</v>
      </c>
      <c r="L17">
        <v>9</v>
      </c>
      <c r="M17">
        <v>4.9000000000000004</v>
      </c>
      <c r="N17">
        <v>6</v>
      </c>
      <c r="O17">
        <v>1263</v>
      </c>
      <c r="P17">
        <v>1137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8</v>
      </c>
      <c r="L18">
        <v>14</v>
      </c>
      <c r="M18">
        <v>8.1999999999999993</v>
      </c>
      <c r="N18">
        <v>18.5</v>
      </c>
      <c r="O18">
        <v>1089</v>
      </c>
      <c r="P18">
        <v>2298</v>
      </c>
    </row>
    <row r="19" spans="1:18" x14ac:dyDescent="0.3">
      <c r="A19" t="s">
        <v>12</v>
      </c>
      <c r="B19">
        <v>11</v>
      </c>
      <c r="E19" s="3">
        <v>13</v>
      </c>
      <c r="F19" s="3"/>
      <c r="G19" s="3">
        <f t="shared" si="5"/>
        <v>24</v>
      </c>
      <c r="H19" s="5">
        <f t="shared" si="6"/>
        <v>0.3</v>
      </c>
      <c r="J19" t="s">
        <v>20</v>
      </c>
      <c r="K19">
        <v>67</v>
      </c>
      <c r="L19">
        <v>42</v>
      </c>
      <c r="M19">
        <v>24.3</v>
      </c>
      <c r="N19">
        <v>18.600000000000001</v>
      </c>
      <c r="O19">
        <v>2467</v>
      </c>
      <c r="P19">
        <v>2645</v>
      </c>
    </row>
    <row r="20" spans="1:18" x14ac:dyDescent="0.3">
      <c r="A20" t="s">
        <v>36</v>
      </c>
      <c r="B20">
        <f>SUM(B12:B19)</f>
        <v>38</v>
      </c>
      <c r="C20">
        <f t="shared" ref="C20:F20" si="7">SUM(C12:C19)</f>
        <v>0</v>
      </c>
      <c r="D20">
        <f t="shared" si="7"/>
        <v>0</v>
      </c>
      <c r="E20" s="3">
        <f t="shared" si="7"/>
        <v>42</v>
      </c>
      <c r="F20" s="3">
        <f t="shared" si="7"/>
        <v>0</v>
      </c>
      <c r="G20" s="3">
        <f t="shared" si="5"/>
        <v>80</v>
      </c>
      <c r="J20" t="s">
        <v>21</v>
      </c>
      <c r="K20">
        <v>1</v>
      </c>
      <c r="L20">
        <v>2</v>
      </c>
      <c r="M20">
        <v>5.8</v>
      </c>
      <c r="N20">
        <v>17.5</v>
      </c>
      <c r="O20">
        <v>507</v>
      </c>
      <c r="P20">
        <v>550</v>
      </c>
    </row>
    <row r="21" spans="1:18" x14ac:dyDescent="0.3">
      <c r="A21" t="s">
        <v>5</v>
      </c>
      <c r="D21">
        <v>6</v>
      </c>
      <c r="G21">
        <f t="shared" si="5"/>
        <v>6</v>
      </c>
      <c r="H21" s="5">
        <f>G21/$G$29</f>
        <v>0.66666666666666663</v>
      </c>
      <c r="J21" t="s">
        <v>13</v>
      </c>
      <c r="K21">
        <f>SUM(K15:K20)</f>
        <v>149</v>
      </c>
      <c r="L21">
        <f>SUM(L15:L20)</f>
        <v>120</v>
      </c>
      <c r="M21">
        <v>18.8</v>
      </c>
      <c r="N21">
        <v>16.399999999999999</v>
      </c>
      <c r="O21">
        <v>2464</v>
      </c>
      <c r="P21">
        <v>2267</v>
      </c>
    </row>
    <row r="22" spans="1:18" x14ac:dyDescent="0.3">
      <c r="A22" t="s">
        <v>6</v>
      </c>
      <c r="D22">
        <v>1</v>
      </c>
      <c r="G22">
        <f t="shared" si="5"/>
        <v>1</v>
      </c>
      <c r="H22" s="5">
        <f t="shared" ref="H22:H28" si="8">G22/$G$29</f>
        <v>0.1111111111111111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98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D25">
        <v>1</v>
      </c>
      <c r="G25">
        <f t="shared" si="5"/>
        <v>1</v>
      </c>
      <c r="H25" s="5">
        <f t="shared" si="8"/>
        <v>0.1111111111111111</v>
      </c>
      <c r="J25">
        <v>2001</v>
      </c>
      <c r="K25">
        <v>230</v>
      </c>
      <c r="L25">
        <v>25</v>
      </c>
      <c r="M25">
        <v>1</v>
      </c>
      <c r="N25">
        <v>0.1</v>
      </c>
      <c r="O25">
        <v>61</v>
      </c>
      <c r="P25">
        <v>6.5</v>
      </c>
      <c r="Q25">
        <v>168</v>
      </c>
      <c r="R25">
        <v>18.3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2002</v>
      </c>
      <c r="K26">
        <v>205</v>
      </c>
      <c r="L26">
        <v>22.2</v>
      </c>
      <c r="M26">
        <v>2</v>
      </c>
      <c r="N26">
        <v>0.2</v>
      </c>
      <c r="O26">
        <v>80</v>
      </c>
      <c r="P26">
        <v>8.6999999999999993</v>
      </c>
      <c r="Q26">
        <v>123</v>
      </c>
      <c r="R26">
        <v>13.3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2003</v>
      </c>
      <c r="K27">
        <v>226</v>
      </c>
      <c r="L27">
        <v>23.9</v>
      </c>
      <c r="M27">
        <v>2</v>
      </c>
      <c r="N27">
        <v>0.2</v>
      </c>
      <c r="O27">
        <v>72</v>
      </c>
      <c r="P27">
        <v>7.6</v>
      </c>
      <c r="Q27">
        <v>152</v>
      </c>
      <c r="R27">
        <v>16.100000000000001</v>
      </c>
    </row>
    <row r="28" spans="1:18" x14ac:dyDescent="0.3">
      <c r="A28" t="s">
        <v>12</v>
      </c>
      <c r="D28">
        <v>1</v>
      </c>
      <c r="G28">
        <f t="shared" si="5"/>
        <v>1</v>
      </c>
      <c r="H28" s="5">
        <f t="shared" si="8"/>
        <v>0.1111111111111111</v>
      </c>
      <c r="J28">
        <v>2004</v>
      </c>
      <c r="K28">
        <v>187</v>
      </c>
      <c r="L28">
        <v>20.9</v>
      </c>
      <c r="M28">
        <v>3</v>
      </c>
      <c r="N28">
        <v>0.3</v>
      </c>
      <c r="O28">
        <v>60</v>
      </c>
      <c r="P28">
        <v>6.7</v>
      </c>
      <c r="Q28">
        <v>124</v>
      </c>
      <c r="R28">
        <v>13.9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9</v>
      </c>
      <c r="E29">
        <f t="shared" si="9"/>
        <v>0</v>
      </c>
      <c r="F29">
        <f t="shared" si="9"/>
        <v>0</v>
      </c>
      <c r="G29">
        <f t="shared" si="5"/>
        <v>9</v>
      </c>
      <c r="J29">
        <v>2005</v>
      </c>
      <c r="K29">
        <v>183</v>
      </c>
      <c r="L29">
        <v>20.9</v>
      </c>
      <c r="M29">
        <v>0</v>
      </c>
      <c r="N29">
        <v>0</v>
      </c>
      <c r="O29">
        <v>58</v>
      </c>
      <c r="P29">
        <v>6.6</v>
      </c>
      <c r="Q29">
        <v>125</v>
      </c>
      <c r="R29">
        <v>14.3</v>
      </c>
    </row>
    <row r="30" spans="1:18" x14ac:dyDescent="0.3">
      <c r="A30" t="s">
        <v>5</v>
      </c>
      <c r="B30" s="3"/>
      <c r="C30" s="3">
        <v>14</v>
      </c>
      <c r="D30" s="3"/>
      <c r="E30" s="3"/>
      <c r="F30" s="3"/>
      <c r="G30">
        <f t="shared" si="5"/>
        <v>14</v>
      </c>
      <c r="H30" s="5">
        <f>G30/$G$38</f>
        <v>1</v>
      </c>
      <c r="J30">
        <v>2006</v>
      </c>
      <c r="K30">
        <v>177</v>
      </c>
      <c r="L30">
        <v>18.899999999999999</v>
      </c>
      <c r="M30">
        <v>1</v>
      </c>
      <c r="N30">
        <v>0.1</v>
      </c>
      <c r="O30">
        <v>65</v>
      </c>
      <c r="P30">
        <v>7</v>
      </c>
      <c r="Q30">
        <v>111</v>
      </c>
      <c r="R30">
        <v>11.9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2007</v>
      </c>
      <c r="K31">
        <v>213</v>
      </c>
      <c r="L31">
        <v>23.5</v>
      </c>
      <c r="M31">
        <v>0</v>
      </c>
      <c r="N31">
        <v>0</v>
      </c>
      <c r="O31">
        <v>63</v>
      </c>
      <c r="P31">
        <v>7</v>
      </c>
      <c r="Q31">
        <v>150</v>
      </c>
      <c r="R31">
        <v>16.600000000000001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2008</v>
      </c>
      <c r="K32">
        <v>210</v>
      </c>
      <c r="L32">
        <v>21.3</v>
      </c>
      <c r="M32">
        <v>0</v>
      </c>
      <c r="N32">
        <v>0</v>
      </c>
      <c r="O32">
        <v>60</v>
      </c>
      <c r="P32">
        <v>6.1</v>
      </c>
      <c r="Q32">
        <v>150</v>
      </c>
      <c r="R32">
        <v>15.2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5"/>
        <v>0</v>
      </c>
      <c r="H33" s="5">
        <f t="shared" si="10"/>
        <v>0</v>
      </c>
      <c r="J33">
        <v>2009</v>
      </c>
      <c r="K33">
        <v>188</v>
      </c>
      <c r="L33">
        <v>22.1</v>
      </c>
      <c r="M33">
        <v>2</v>
      </c>
      <c r="N33">
        <v>0.2</v>
      </c>
      <c r="O33">
        <v>58</v>
      </c>
      <c r="P33">
        <v>6.8</v>
      </c>
      <c r="Q33">
        <v>128</v>
      </c>
      <c r="R33">
        <v>15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5"/>
        <v>0</v>
      </c>
      <c r="H34" s="5">
        <f t="shared" si="10"/>
        <v>0</v>
      </c>
      <c r="J34">
        <v>2010</v>
      </c>
      <c r="K34">
        <v>149</v>
      </c>
      <c r="L34">
        <v>18.8</v>
      </c>
      <c r="M34">
        <v>1</v>
      </c>
      <c r="N34">
        <v>0.1</v>
      </c>
      <c r="O34">
        <v>42</v>
      </c>
      <c r="P34">
        <v>5.3</v>
      </c>
      <c r="Q34">
        <v>106</v>
      </c>
      <c r="R34">
        <v>13.3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5"/>
        <v>0</v>
      </c>
      <c r="H35" s="5">
        <f t="shared" si="10"/>
        <v>0</v>
      </c>
      <c r="J35">
        <v>2011</v>
      </c>
      <c r="K35">
        <v>120</v>
      </c>
      <c r="L35">
        <v>16.399999999999999</v>
      </c>
      <c r="M35">
        <v>1</v>
      </c>
      <c r="N35">
        <v>0.1</v>
      </c>
      <c r="O35">
        <v>32</v>
      </c>
      <c r="P35">
        <v>4.4000000000000004</v>
      </c>
      <c r="Q35">
        <v>87</v>
      </c>
      <c r="R35">
        <v>11.9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/>
      <c r="D37" s="3"/>
      <c r="E37" s="3"/>
      <c r="F37" s="3"/>
      <c r="G37">
        <f t="shared" si="5"/>
        <v>0</v>
      </c>
      <c r="H37" s="5">
        <f t="shared" si="10"/>
        <v>0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14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14</v>
      </c>
    </row>
    <row r="39" spans="1:21" x14ac:dyDescent="0.3">
      <c r="G39">
        <f>SUM(G38,G29,G20,G11)</f>
        <v>120</v>
      </c>
    </row>
    <row r="40" spans="1:21" x14ac:dyDescent="0.3">
      <c r="A40" t="s">
        <v>95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4</v>
      </c>
      <c r="G42">
        <f>SUM(B42:F42)</f>
        <v>4</v>
      </c>
    </row>
    <row r="43" spans="1:21" x14ac:dyDescent="0.3">
      <c r="A43" t="s">
        <v>65</v>
      </c>
      <c r="G43">
        <f t="shared" ref="G43:G81" si="12">SUM(B43:F43)</f>
        <v>0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G44">
        <f t="shared" si="12"/>
        <v>0</v>
      </c>
      <c r="J44">
        <v>120</v>
      </c>
      <c r="K44">
        <v>7.3</v>
      </c>
      <c r="L44">
        <v>1</v>
      </c>
      <c r="M44">
        <v>32</v>
      </c>
      <c r="N44">
        <v>87</v>
      </c>
      <c r="O44">
        <v>17</v>
      </c>
      <c r="P44">
        <v>80</v>
      </c>
      <c r="Q44">
        <v>9</v>
      </c>
      <c r="R44">
        <v>14</v>
      </c>
      <c r="S44">
        <v>16625</v>
      </c>
      <c r="T44">
        <v>2267</v>
      </c>
      <c r="U44">
        <v>138.5</v>
      </c>
    </row>
    <row r="45" spans="1:21" x14ac:dyDescent="0.3">
      <c r="A45" t="s">
        <v>45</v>
      </c>
      <c r="B45">
        <v>1</v>
      </c>
      <c r="C45">
        <v>1</v>
      </c>
      <c r="G45">
        <f t="shared" si="12"/>
        <v>2</v>
      </c>
    </row>
    <row r="46" spans="1:21" x14ac:dyDescent="0.3">
      <c r="A46" t="s">
        <v>46</v>
      </c>
      <c r="G46">
        <f t="shared" si="12"/>
        <v>0</v>
      </c>
      <c r="J46" t="s">
        <v>77</v>
      </c>
      <c r="K46">
        <f>J44/K44</f>
        <v>16.438356164383563</v>
      </c>
    </row>
    <row r="47" spans="1:21" x14ac:dyDescent="0.3">
      <c r="A47" t="s">
        <v>47</v>
      </c>
      <c r="B47">
        <v>4</v>
      </c>
      <c r="C47">
        <v>2</v>
      </c>
      <c r="F47">
        <v>1</v>
      </c>
      <c r="G47">
        <f t="shared" si="12"/>
        <v>7</v>
      </c>
    </row>
    <row r="48" spans="1:21" x14ac:dyDescent="0.3">
      <c r="A48" t="s">
        <v>48</v>
      </c>
      <c r="B48">
        <v>2</v>
      </c>
      <c r="G48">
        <f t="shared" si="12"/>
        <v>2</v>
      </c>
    </row>
    <row r="49" spans="1:7" x14ac:dyDescent="0.3">
      <c r="A49" t="s">
        <v>49</v>
      </c>
      <c r="G49">
        <f>SUM(B49:F49)</f>
        <v>0</v>
      </c>
    </row>
    <row r="50" spans="1:7" x14ac:dyDescent="0.3">
      <c r="A50" t="s">
        <v>50</v>
      </c>
      <c r="B50">
        <v>1</v>
      </c>
      <c r="F50">
        <v>1</v>
      </c>
      <c r="G50">
        <f t="shared" si="12"/>
        <v>2</v>
      </c>
    </row>
    <row r="51" spans="1:7" x14ac:dyDescent="0.3">
      <c r="A51" t="s">
        <v>34</v>
      </c>
      <c r="B51">
        <f>SUM(B42:B50)</f>
        <v>12</v>
      </c>
      <c r="C51">
        <f t="shared" ref="C51:F51" si="13">SUM(C42:C50)</f>
        <v>3</v>
      </c>
      <c r="D51">
        <f t="shared" si="13"/>
        <v>0</v>
      </c>
      <c r="E51">
        <f t="shared" si="13"/>
        <v>0</v>
      </c>
      <c r="F51">
        <f t="shared" si="13"/>
        <v>2</v>
      </c>
      <c r="G51">
        <f t="shared" si="12"/>
        <v>17</v>
      </c>
    </row>
    <row r="52" spans="1:7" x14ac:dyDescent="0.3">
      <c r="A52" t="s">
        <v>51</v>
      </c>
      <c r="B52">
        <v>3</v>
      </c>
      <c r="E52">
        <v>2</v>
      </c>
      <c r="G52">
        <f t="shared" si="12"/>
        <v>5</v>
      </c>
    </row>
    <row r="53" spans="1:7" x14ac:dyDescent="0.3">
      <c r="A53" t="s">
        <v>65</v>
      </c>
      <c r="E53">
        <v>2</v>
      </c>
      <c r="G53">
        <f t="shared" si="12"/>
        <v>2</v>
      </c>
    </row>
    <row r="54" spans="1:7" x14ac:dyDescent="0.3">
      <c r="A54" t="s">
        <v>44</v>
      </c>
      <c r="B54">
        <v>1</v>
      </c>
      <c r="E54">
        <v>5</v>
      </c>
      <c r="G54">
        <f t="shared" si="12"/>
        <v>6</v>
      </c>
    </row>
    <row r="55" spans="1:7" x14ac:dyDescent="0.3">
      <c r="A55" t="s">
        <v>45</v>
      </c>
      <c r="E55">
        <v>4</v>
      </c>
      <c r="G55">
        <f t="shared" si="12"/>
        <v>4</v>
      </c>
    </row>
    <row r="56" spans="1:7" x14ac:dyDescent="0.3">
      <c r="A56" t="s">
        <v>46</v>
      </c>
      <c r="B56">
        <v>4</v>
      </c>
      <c r="E56">
        <v>5</v>
      </c>
      <c r="G56">
        <f t="shared" si="12"/>
        <v>9</v>
      </c>
    </row>
    <row r="57" spans="1:7" x14ac:dyDescent="0.3">
      <c r="A57" t="s">
        <v>47</v>
      </c>
      <c r="B57">
        <v>9</v>
      </c>
      <c r="E57">
        <v>10</v>
      </c>
      <c r="G57">
        <f t="shared" si="12"/>
        <v>19</v>
      </c>
    </row>
    <row r="58" spans="1:7" x14ac:dyDescent="0.3">
      <c r="A58" t="s">
        <v>48</v>
      </c>
      <c r="B58">
        <v>9</v>
      </c>
      <c r="E58">
        <v>4</v>
      </c>
      <c r="G58">
        <f t="shared" si="12"/>
        <v>13</v>
      </c>
    </row>
    <row r="59" spans="1:7" x14ac:dyDescent="0.3">
      <c r="A59" t="s">
        <v>49</v>
      </c>
      <c r="B59">
        <v>12</v>
      </c>
      <c r="E59">
        <v>7</v>
      </c>
      <c r="G59">
        <f t="shared" si="12"/>
        <v>19</v>
      </c>
    </row>
    <row r="60" spans="1:7" x14ac:dyDescent="0.3">
      <c r="A60" t="s">
        <v>50</v>
      </c>
      <c r="E60">
        <v>3</v>
      </c>
      <c r="G60">
        <f t="shared" si="12"/>
        <v>3</v>
      </c>
    </row>
    <row r="61" spans="1:7" x14ac:dyDescent="0.3">
      <c r="A61" t="s">
        <v>36</v>
      </c>
      <c r="B61">
        <f>SUM(B52:B60)</f>
        <v>38</v>
      </c>
      <c r="C61">
        <f t="shared" ref="C61:F61" si="14">SUM(C52:C60)</f>
        <v>0</v>
      </c>
      <c r="D61">
        <f t="shared" si="14"/>
        <v>0</v>
      </c>
      <c r="E61">
        <f t="shared" si="14"/>
        <v>42</v>
      </c>
      <c r="F61">
        <f t="shared" si="14"/>
        <v>0</v>
      </c>
      <c r="G61" s="3">
        <f t="shared" si="12"/>
        <v>80</v>
      </c>
    </row>
    <row r="62" spans="1:7" x14ac:dyDescent="0.3">
      <c r="A62" t="s">
        <v>51</v>
      </c>
      <c r="D62">
        <v>1</v>
      </c>
      <c r="G62" s="3">
        <f t="shared" si="12"/>
        <v>1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D65">
        <v>1</v>
      </c>
      <c r="G65" s="3">
        <f t="shared" si="12"/>
        <v>1</v>
      </c>
    </row>
    <row r="66" spans="1:7" x14ac:dyDescent="0.3">
      <c r="A66" t="s">
        <v>46</v>
      </c>
      <c r="D66">
        <v>4</v>
      </c>
      <c r="G66" s="3">
        <f t="shared" si="12"/>
        <v>4</v>
      </c>
    </row>
    <row r="67" spans="1:7" x14ac:dyDescent="0.3">
      <c r="A67" t="s">
        <v>47</v>
      </c>
      <c r="D67">
        <v>1</v>
      </c>
      <c r="G67" s="3">
        <f t="shared" si="12"/>
        <v>1</v>
      </c>
    </row>
    <row r="68" spans="1:7" x14ac:dyDescent="0.3">
      <c r="A68" t="s">
        <v>48</v>
      </c>
      <c r="D68">
        <v>2</v>
      </c>
      <c r="G68" s="3">
        <f t="shared" si="12"/>
        <v>2</v>
      </c>
    </row>
    <row r="69" spans="1:7" x14ac:dyDescent="0.3">
      <c r="A69" t="s">
        <v>49</v>
      </c>
      <c r="G69" s="3">
        <f t="shared" si="12"/>
        <v>0</v>
      </c>
    </row>
    <row r="70" spans="1:7" x14ac:dyDescent="0.3">
      <c r="A70" t="s">
        <v>50</v>
      </c>
      <c r="G70" s="3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9</v>
      </c>
      <c r="E71">
        <f t="shared" si="15"/>
        <v>0</v>
      </c>
      <c r="F71">
        <f t="shared" si="15"/>
        <v>0</v>
      </c>
      <c r="G71" s="3">
        <f t="shared" si="12"/>
        <v>9</v>
      </c>
    </row>
    <row r="72" spans="1:7" x14ac:dyDescent="0.3">
      <c r="A72" t="s">
        <v>51</v>
      </c>
      <c r="C72">
        <v>2</v>
      </c>
      <c r="G72" s="3">
        <f t="shared" si="12"/>
        <v>2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G75" s="3">
        <f t="shared" si="12"/>
        <v>0</v>
      </c>
    </row>
    <row r="76" spans="1:7" x14ac:dyDescent="0.3">
      <c r="A76" t="s">
        <v>46</v>
      </c>
      <c r="G76" s="3">
        <f t="shared" si="12"/>
        <v>0</v>
      </c>
    </row>
    <row r="77" spans="1:7" x14ac:dyDescent="0.3">
      <c r="A77" t="s">
        <v>47</v>
      </c>
      <c r="C77">
        <v>7</v>
      </c>
      <c r="G77" s="3">
        <f t="shared" si="12"/>
        <v>7</v>
      </c>
    </row>
    <row r="78" spans="1:7" x14ac:dyDescent="0.3">
      <c r="A78" t="s">
        <v>48</v>
      </c>
      <c r="G78" s="3">
        <f t="shared" si="12"/>
        <v>0</v>
      </c>
    </row>
    <row r="79" spans="1:7" x14ac:dyDescent="0.3">
      <c r="A79" t="s">
        <v>49</v>
      </c>
      <c r="C79">
        <v>5</v>
      </c>
      <c r="G79" s="3">
        <f t="shared" si="12"/>
        <v>5</v>
      </c>
    </row>
    <row r="80" spans="1:7" x14ac:dyDescent="0.3">
      <c r="A80" t="s">
        <v>50</v>
      </c>
      <c r="G80" s="3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14</v>
      </c>
      <c r="D81">
        <f t="shared" si="16"/>
        <v>0</v>
      </c>
      <c r="E81">
        <f t="shared" si="16"/>
        <v>0</v>
      </c>
      <c r="F81">
        <f t="shared" si="16"/>
        <v>0</v>
      </c>
      <c r="G81" s="3">
        <f t="shared" si="12"/>
        <v>14</v>
      </c>
    </row>
    <row r="82" spans="1:7" x14ac:dyDescent="0.3">
      <c r="A82" t="s">
        <v>52</v>
      </c>
      <c r="B82">
        <f>SUM(B81,B71,B61,B51)</f>
        <v>50</v>
      </c>
      <c r="C82">
        <f t="shared" ref="C82:F82" si="17">SUM(C81,C71,C61,C51)</f>
        <v>17</v>
      </c>
      <c r="D82">
        <f t="shared" si="17"/>
        <v>9</v>
      </c>
      <c r="E82">
        <f t="shared" si="17"/>
        <v>42</v>
      </c>
      <c r="F82">
        <f t="shared" si="17"/>
        <v>2</v>
      </c>
      <c r="G82" s="3">
        <f>SUM(G81,G71,G61,G51)</f>
        <v>120</v>
      </c>
    </row>
    <row r="86" spans="1:7" x14ac:dyDescent="0.3">
      <c r="A86" t="s">
        <v>51</v>
      </c>
      <c r="B86">
        <f>B72+B62+B52+B42</f>
        <v>7</v>
      </c>
      <c r="C86">
        <f t="shared" ref="C86:G86" si="18">C72+C62+C52+C42</f>
        <v>2</v>
      </c>
      <c r="D86">
        <f t="shared" si="18"/>
        <v>1</v>
      </c>
      <c r="E86">
        <f t="shared" si="18"/>
        <v>2</v>
      </c>
      <c r="F86">
        <f t="shared" si="18"/>
        <v>0</v>
      </c>
      <c r="G86">
        <f t="shared" si="18"/>
        <v>12</v>
      </c>
    </row>
    <row r="87" spans="1:7" x14ac:dyDescent="0.3">
      <c r="A87" t="s">
        <v>65</v>
      </c>
      <c r="B87">
        <f t="shared" ref="B87:G95" si="19">B73+B63+B53+B43</f>
        <v>0</v>
      </c>
      <c r="C87">
        <f t="shared" si="19"/>
        <v>0</v>
      </c>
      <c r="D87">
        <f t="shared" si="19"/>
        <v>0</v>
      </c>
      <c r="E87">
        <f t="shared" si="19"/>
        <v>2</v>
      </c>
      <c r="F87">
        <f t="shared" si="19"/>
        <v>0</v>
      </c>
      <c r="G87">
        <f t="shared" si="19"/>
        <v>2</v>
      </c>
    </row>
    <row r="88" spans="1:7" x14ac:dyDescent="0.3">
      <c r="A88" t="s">
        <v>44</v>
      </c>
      <c r="B88">
        <f t="shared" si="19"/>
        <v>1</v>
      </c>
      <c r="C88">
        <f t="shared" si="19"/>
        <v>0</v>
      </c>
      <c r="D88">
        <f t="shared" si="19"/>
        <v>0</v>
      </c>
      <c r="E88">
        <f t="shared" si="19"/>
        <v>5</v>
      </c>
      <c r="F88">
        <f t="shared" si="19"/>
        <v>0</v>
      </c>
      <c r="G88">
        <f t="shared" si="19"/>
        <v>6</v>
      </c>
    </row>
    <row r="89" spans="1:7" x14ac:dyDescent="0.3">
      <c r="A89" t="s">
        <v>45</v>
      </c>
      <c r="B89">
        <f t="shared" si="19"/>
        <v>1</v>
      </c>
      <c r="C89">
        <f t="shared" si="19"/>
        <v>1</v>
      </c>
      <c r="D89">
        <f t="shared" si="19"/>
        <v>1</v>
      </c>
      <c r="E89">
        <f t="shared" si="19"/>
        <v>4</v>
      </c>
      <c r="F89">
        <f t="shared" si="19"/>
        <v>0</v>
      </c>
      <c r="G89">
        <f t="shared" si="19"/>
        <v>7</v>
      </c>
    </row>
    <row r="90" spans="1:7" x14ac:dyDescent="0.3">
      <c r="A90" t="s">
        <v>46</v>
      </c>
      <c r="B90">
        <f t="shared" si="19"/>
        <v>4</v>
      </c>
      <c r="C90">
        <f t="shared" si="19"/>
        <v>0</v>
      </c>
      <c r="D90">
        <f t="shared" si="19"/>
        <v>4</v>
      </c>
      <c r="E90">
        <f t="shared" si="19"/>
        <v>5</v>
      </c>
      <c r="F90">
        <f t="shared" si="19"/>
        <v>0</v>
      </c>
      <c r="G90">
        <f t="shared" si="19"/>
        <v>13</v>
      </c>
    </row>
    <row r="91" spans="1:7" x14ac:dyDescent="0.3">
      <c r="A91" t="s">
        <v>47</v>
      </c>
      <c r="B91">
        <f t="shared" si="19"/>
        <v>13</v>
      </c>
      <c r="C91">
        <f t="shared" si="19"/>
        <v>9</v>
      </c>
      <c r="D91">
        <f t="shared" si="19"/>
        <v>1</v>
      </c>
      <c r="E91">
        <f t="shared" si="19"/>
        <v>10</v>
      </c>
      <c r="F91">
        <f t="shared" si="19"/>
        <v>1</v>
      </c>
      <c r="G91">
        <f t="shared" si="19"/>
        <v>34</v>
      </c>
    </row>
    <row r="92" spans="1:7" x14ac:dyDescent="0.3">
      <c r="A92" t="s">
        <v>48</v>
      </c>
      <c r="B92">
        <f t="shared" si="19"/>
        <v>11</v>
      </c>
      <c r="C92">
        <f t="shared" si="19"/>
        <v>0</v>
      </c>
      <c r="D92">
        <f t="shared" si="19"/>
        <v>2</v>
      </c>
      <c r="E92">
        <f t="shared" si="19"/>
        <v>4</v>
      </c>
      <c r="F92">
        <f t="shared" si="19"/>
        <v>0</v>
      </c>
      <c r="G92">
        <f t="shared" si="19"/>
        <v>17</v>
      </c>
    </row>
    <row r="93" spans="1:7" x14ac:dyDescent="0.3">
      <c r="A93" t="s">
        <v>49</v>
      </c>
      <c r="B93">
        <f t="shared" si="19"/>
        <v>12</v>
      </c>
      <c r="C93">
        <f t="shared" si="19"/>
        <v>5</v>
      </c>
      <c r="D93">
        <f t="shared" si="19"/>
        <v>0</v>
      </c>
      <c r="E93">
        <f t="shared" si="19"/>
        <v>7</v>
      </c>
      <c r="F93">
        <f t="shared" si="19"/>
        <v>0</v>
      </c>
      <c r="G93">
        <f t="shared" si="19"/>
        <v>24</v>
      </c>
    </row>
    <row r="94" spans="1:7" x14ac:dyDescent="0.3">
      <c r="A94" t="s">
        <v>50</v>
      </c>
      <c r="B94">
        <f t="shared" si="19"/>
        <v>1</v>
      </c>
      <c r="C94">
        <f t="shared" si="19"/>
        <v>0</v>
      </c>
      <c r="D94">
        <f t="shared" si="19"/>
        <v>0</v>
      </c>
      <c r="E94">
        <f t="shared" si="19"/>
        <v>3</v>
      </c>
      <c r="F94">
        <f t="shared" si="19"/>
        <v>1</v>
      </c>
      <c r="G94">
        <f t="shared" si="19"/>
        <v>5</v>
      </c>
    </row>
    <row r="95" spans="1:7" x14ac:dyDescent="0.3">
      <c r="A95" t="s">
        <v>32</v>
      </c>
      <c r="B95">
        <f t="shared" si="19"/>
        <v>50</v>
      </c>
      <c r="C95">
        <f t="shared" si="19"/>
        <v>17</v>
      </c>
      <c r="D95">
        <f t="shared" si="19"/>
        <v>9</v>
      </c>
      <c r="E95">
        <f t="shared" si="19"/>
        <v>42</v>
      </c>
      <c r="F95">
        <f t="shared" si="19"/>
        <v>2</v>
      </c>
      <c r="G95">
        <f t="shared" si="19"/>
        <v>120</v>
      </c>
    </row>
  </sheetData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F0BA-E91E-4537-AEA7-4319B3481014}">
  <dimension ref="A1:U95"/>
  <sheetViews>
    <sheetView workbookViewId="0">
      <selection activeCell="C5" sqref="C5"/>
    </sheetView>
  </sheetViews>
  <sheetFormatPr baseColWidth="10" defaultRowHeight="14.4" x14ac:dyDescent="0.3"/>
  <sheetData>
    <row r="1" spans="1:17" x14ac:dyDescent="0.3">
      <c r="A1" t="s">
        <v>107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96</v>
      </c>
      <c r="L2" t="s">
        <v>92</v>
      </c>
      <c r="M2" t="s">
        <v>97</v>
      </c>
      <c r="N2" t="s">
        <v>93</v>
      </c>
    </row>
    <row r="3" spans="1:17" x14ac:dyDescent="0.3">
      <c r="A3" t="s">
        <v>5</v>
      </c>
      <c r="B3">
        <v>13</v>
      </c>
      <c r="C3">
        <v>4</v>
      </c>
      <c r="G3">
        <f t="shared" ref="G3:G9" si="0">SUM(B3:F3)</f>
        <v>17</v>
      </c>
      <c r="H3" s="5">
        <f>G3/$G$11</f>
        <v>0.54838709677419351</v>
      </c>
      <c r="J3" t="s">
        <v>5</v>
      </c>
      <c r="K3">
        <v>93</v>
      </c>
      <c r="L3">
        <v>76</v>
      </c>
      <c r="M3" s="1">
        <f t="shared" ref="M3:M11" si="1">(K3/K$11)*100</f>
        <v>49.468085106382979</v>
      </c>
      <c r="N3" s="1">
        <f t="shared" ref="N3:N11" si="2">(L3/L$11)*100</f>
        <v>51.006711409395976</v>
      </c>
      <c r="O3" s="1"/>
      <c r="P3" s="1"/>
      <c r="Q3" s="1"/>
    </row>
    <row r="4" spans="1:17" x14ac:dyDescent="0.3">
      <c r="A4" t="s">
        <v>6</v>
      </c>
      <c r="B4">
        <v>1</v>
      </c>
      <c r="G4">
        <f t="shared" si="0"/>
        <v>1</v>
      </c>
      <c r="H4" s="5">
        <f t="shared" ref="H4:H10" si="3">G4/$G$11</f>
        <v>3.2258064516129031E-2</v>
      </c>
      <c r="J4" t="s">
        <v>6</v>
      </c>
      <c r="K4">
        <v>0</v>
      </c>
      <c r="L4">
        <v>1</v>
      </c>
      <c r="M4" s="1">
        <f t="shared" si="1"/>
        <v>0</v>
      </c>
      <c r="N4" s="1">
        <f t="shared" si="2"/>
        <v>0.67114093959731547</v>
      </c>
      <c r="O4" s="1"/>
      <c r="P4" s="1"/>
      <c r="Q4" s="1"/>
    </row>
    <row r="5" spans="1:17" x14ac:dyDescent="0.3">
      <c r="A5" t="s">
        <v>33</v>
      </c>
      <c r="B5">
        <v>3</v>
      </c>
      <c r="G5">
        <f t="shared" si="0"/>
        <v>3</v>
      </c>
      <c r="H5" s="5">
        <f t="shared" si="3"/>
        <v>9.6774193548387094E-2</v>
      </c>
      <c r="J5" t="s">
        <v>58</v>
      </c>
      <c r="K5">
        <v>5</v>
      </c>
      <c r="L5">
        <v>5</v>
      </c>
      <c r="M5" s="1">
        <f t="shared" si="1"/>
        <v>2.6595744680851063</v>
      </c>
      <c r="N5" s="1">
        <f t="shared" si="2"/>
        <v>3.3557046979865772</v>
      </c>
      <c r="O5" s="1"/>
      <c r="P5" s="1"/>
      <c r="Q5" s="1"/>
    </row>
    <row r="6" spans="1:17" x14ac:dyDescent="0.3">
      <c r="A6" t="s">
        <v>8</v>
      </c>
      <c r="B6">
        <v>3</v>
      </c>
      <c r="G6">
        <f t="shared" si="0"/>
        <v>3</v>
      </c>
      <c r="H6" s="5">
        <f t="shared" si="3"/>
        <v>9.6774193548387094E-2</v>
      </c>
      <c r="J6" t="s">
        <v>8</v>
      </c>
      <c r="K6">
        <v>23</v>
      </c>
      <c r="L6">
        <v>16</v>
      </c>
      <c r="M6" s="1">
        <f t="shared" si="1"/>
        <v>12.23404255319149</v>
      </c>
      <c r="N6" s="1">
        <f t="shared" si="2"/>
        <v>10.738255033557047</v>
      </c>
      <c r="O6" s="1"/>
      <c r="P6" s="1"/>
      <c r="Q6" s="1"/>
    </row>
    <row r="7" spans="1:17" x14ac:dyDescent="0.3">
      <c r="A7" t="s">
        <v>9</v>
      </c>
      <c r="C7">
        <v>1</v>
      </c>
      <c r="G7">
        <f t="shared" si="0"/>
        <v>1</v>
      </c>
      <c r="H7" s="5">
        <f t="shared" si="3"/>
        <v>3.2258064516129031E-2</v>
      </c>
      <c r="J7" t="s">
        <v>9</v>
      </c>
      <c r="K7">
        <v>22</v>
      </c>
      <c r="L7">
        <v>16</v>
      </c>
      <c r="M7" s="1">
        <f t="shared" si="1"/>
        <v>11.702127659574469</v>
      </c>
      <c r="N7" s="1">
        <f t="shared" si="2"/>
        <v>10.738255033557047</v>
      </c>
      <c r="O7" s="1"/>
      <c r="P7" s="1"/>
      <c r="Q7" s="1"/>
    </row>
    <row r="8" spans="1:17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1</v>
      </c>
      <c r="L9">
        <v>0</v>
      </c>
      <c r="M9" s="1">
        <f t="shared" si="1"/>
        <v>0.53191489361702127</v>
      </c>
      <c r="N9" s="1">
        <f t="shared" si="2"/>
        <v>0</v>
      </c>
      <c r="O9" s="1"/>
      <c r="P9" s="1"/>
      <c r="Q9" s="1"/>
    </row>
    <row r="10" spans="1:17" x14ac:dyDescent="0.3">
      <c r="A10" t="s">
        <v>12</v>
      </c>
      <c r="B10">
        <v>4</v>
      </c>
      <c r="C10">
        <v>1</v>
      </c>
      <c r="F10">
        <v>1</v>
      </c>
      <c r="G10">
        <f>SUM(B10:F10)</f>
        <v>6</v>
      </c>
      <c r="H10" s="5">
        <f t="shared" si="3"/>
        <v>0.19354838709677419</v>
      </c>
      <c r="J10" t="s">
        <v>12</v>
      </c>
      <c r="K10">
        <v>44</v>
      </c>
      <c r="L10">
        <v>35</v>
      </c>
      <c r="M10" s="1">
        <f t="shared" si="1"/>
        <v>23.404255319148938</v>
      </c>
      <c r="N10" s="1">
        <f t="shared" si="2"/>
        <v>23.48993288590604</v>
      </c>
      <c r="O10" s="1"/>
      <c r="P10" s="1"/>
      <c r="Q10" s="1"/>
    </row>
    <row r="11" spans="1:17" x14ac:dyDescent="0.3">
      <c r="A11" t="s">
        <v>34</v>
      </c>
      <c r="B11">
        <f t="shared" ref="B11:F11" si="4">SUM(B3:B10)</f>
        <v>24</v>
      </c>
      <c r="C11">
        <f t="shared" si="4"/>
        <v>6</v>
      </c>
      <c r="D11">
        <f t="shared" si="4"/>
        <v>0</v>
      </c>
      <c r="E11">
        <f t="shared" si="4"/>
        <v>0</v>
      </c>
      <c r="F11">
        <f t="shared" si="4"/>
        <v>1</v>
      </c>
      <c r="G11">
        <f>SUM(B11:F11)</f>
        <v>31</v>
      </c>
      <c r="J11" t="s">
        <v>13</v>
      </c>
      <c r="K11">
        <f>SUM(K3:K10)</f>
        <v>188</v>
      </c>
      <c r="L11">
        <f>SUM(L3:L10)</f>
        <v>149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15</v>
      </c>
      <c r="E12">
        <v>32</v>
      </c>
      <c r="G12">
        <f t="shared" ref="G12:G38" si="5">SUM(B12:F12)</f>
        <v>47</v>
      </c>
      <c r="H12" s="5">
        <f>G12/$G$20</f>
        <v>0.45192307692307693</v>
      </c>
    </row>
    <row r="13" spans="1:17" x14ac:dyDescent="0.3">
      <c r="A13" t="s">
        <v>6</v>
      </c>
      <c r="G13">
        <f t="shared" si="5"/>
        <v>0</v>
      </c>
      <c r="H13" s="5">
        <f t="shared" ref="H13:H19" si="6">G13/$G$20</f>
        <v>0</v>
      </c>
      <c r="J13" t="s">
        <v>40</v>
      </c>
    </row>
    <row r="14" spans="1:17" x14ac:dyDescent="0.3">
      <c r="A14" t="s">
        <v>33</v>
      </c>
      <c r="B14">
        <v>2</v>
      </c>
      <c r="G14">
        <f t="shared" si="5"/>
        <v>2</v>
      </c>
      <c r="H14" s="5">
        <f t="shared" si="6"/>
        <v>1.9230769230769232E-2</v>
      </c>
      <c r="J14" t="s">
        <v>14</v>
      </c>
      <c r="K14" t="s">
        <v>96</v>
      </c>
      <c r="L14" t="s">
        <v>92</v>
      </c>
      <c r="M14">
        <v>2009</v>
      </c>
      <c r="N14">
        <v>2010</v>
      </c>
      <c r="O14">
        <v>2009</v>
      </c>
      <c r="P14">
        <v>2010</v>
      </c>
    </row>
    <row r="15" spans="1:17" x14ac:dyDescent="0.3">
      <c r="A15" t="s">
        <v>8</v>
      </c>
      <c r="B15">
        <v>4</v>
      </c>
      <c r="E15">
        <v>8</v>
      </c>
      <c r="G15">
        <f t="shared" si="5"/>
        <v>12</v>
      </c>
      <c r="H15" s="5">
        <f t="shared" si="6"/>
        <v>0.11538461538461539</v>
      </c>
      <c r="J15" t="s">
        <v>16</v>
      </c>
      <c r="K15">
        <v>64</v>
      </c>
      <c r="L15">
        <v>61</v>
      </c>
      <c r="M15">
        <v>21.4</v>
      </c>
      <c r="N15">
        <v>23.6</v>
      </c>
      <c r="O15">
        <v>3351</v>
      </c>
      <c r="P15">
        <v>3674</v>
      </c>
    </row>
    <row r="16" spans="1:17" x14ac:dyDescent="0.3">
      <c r="A16" t="s">
        <v>9</v>
      </c>
      <c r="B16">
        <v>8</v>
      </c>
      <c r="E16">
        <v>7</v>
      </c>
      <c r="G16">
        <f t="shared" si="5"/>
        <v>15</v>
      </c>
      <c r="H16" s="5">
        <f t="shared" si="6"/>
        <v>0.14423076923076922</v>
      </c>
      <c r="J16" t="s">
        <v>17</v>
      </c>
      <c r="K16">
        <v>11</v>
      </c>
      <c r="L16">
        <v>6</v>
      </c>
      <c r="M16">
        <v>43.4</v>
      </c>
      <c r="N16">
        <v>24.6</v>
      </c>
      <c r="O16">
        <v>4566</v>
      </c>
      <c r="P16">
        <v>2498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2</v>
      </c>
      <c r="L17">
        <v>6</v>
      </c>
      <c r="M17">
        <v>2</v>
      </c>
      <c r="N17">
        <v>4.9000000000000004</v>
      </c>
      <c r="O17">
        <v>186</v>
      </c>
      <c r="P17">
        <v>1263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16</v>
      </c>
      <c r="L18">
        <v>8</v>
      </c>
      <c r="M18">
        <v>16.2</v>
      </c>
      <c r="N18">
        <v>8.1999999999999993</v>
      </c>
      <c r="O18">
        <v>1586</v>
      </c>
      <c r="P18">
        <v>1089</v>
      </c>
    </row>
    <row r="19" spans="1:18" x14ac:dyDescent="0.3">
      <c r="A19" t="s">
        <v>12</v>
      </c>
      <c r="B19">
        <v>8</v>
      </c>
      <c r="E19" s="3">
        <v>20</v>
      </c>
      <c r="F19" s="3"/>
      <c r="G19" s="3">
        <f t="shared" si="5"/>
        <v>28</v>
      </c>
      <c r="H19" s="5">
        <f t="shared" si="6"/>
        <v>0.26923076923076922</v>
      </c>
      <c r="J19" t="s">
        <v>20</v>
      </c>
      <c r="K19">
        <v>95</v>
      </c>
      <c r="L19">
        <v>67</v>
      </c>
      <c r="M19">
        <v>30.9</v>
      </c>
      <c r="N19">
        <v>24.3</v>
      </c>
      <c r="O19">
        <v>4386</v>
      </c>
      <c r="P19">
        <v>2467</v>
      </c>
    </row>
    <row r="20" spans="1:18" x14ac:dyDescent="0.3">
      <c r="A20" t="s">
        <v>36</v>
      </c>
      <c r="B20">
        <f>SUM(B12:B19)</f>
        <v>37</v>
      </c>
      <c r="C20">
        <f t="shared" ref="C20:F20" si="7">SUM(C12:C19)</f>
        <v>0</v>
      </c>
      <c r="D20">
        <f t="shared" si="7"/>
        <v>0</v>
      </c>
      <c r="E20" s="3">
        <f t="shared" si="7"/>
        <v>67</v>
      </c>
      <c r="F20" s="3">
        <f t="shared" si="7"/>
        <v>0</v>
      </c>
      <c r="G20" s="3">
        <f t="shared" si="5"/>
        <v>104</v>
      </c>
      <c r="J20" t="s">
        <v>21</v>
      </c>
      <c r="K20">
        <v>0</v>
      </c>
      <c r="L20">
        <v>1</v>
      </c>
      <c r="M20">
        <v>0</v>
      </c>
      <c r="N20">
        <v>5.8</v>
      </c>
      <c r="O20">
        <v>0</v>
      </c>
      <c r="P20">
        <v>507</v>
      </c>
    </row>
    <row r="21" spans="1:18" x14ac:dyDescent="0.3">
      <c r="A21" t="s">
        <v>5</v>
      </c>
      <c r="D21">
        <v>4</v>
      </c>
      <c r="G21">
        <f t="shared" si="5"/>
        <v>4</v>
      </c>
      <c r="H21" s="5">
        <f>G21/$G$29</f>
        <v>0.66666666666666663</v>
      </c>
      <c r="J21" t="s">
        <v>13</v>
      </c>
      <c r="K21">
        <f>SUM(K15:K20)</f>
        <v>188</v>
      </c>
      <c r="L21">
        <f>SUM(L15:L20)</f>
        <v>149</v>
      </c>
      <c r="M21">
        <v>22.1</v>
      </c>
      <c r="N21">
        <v>18.8</v>
      </c>
      <c r="O21">
        <v>3103</v>
      </c>
      <c r="P21">
        <v>2464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106</v>
      </c>
    </row>
    <row r="24" spans="1:18" x14ac:dyDescent="0.3">
      <c r="A24" t="s">
        <v>8</v>
      </c>
      <c r="D24">
        <v>1</v>
      </c>
      <c r="G24">
        <f t="shared" si="5"/>
        <v>1</v>
      </c>
      <c r="H24" s="5">
        <f t="shared" si="8"/>
        <v>0.16666666666666666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2000</v>
      </c>
      <c r="K25">
        <v>265</v>
      </c>
      <c r="L25">
        <v>27.3</v>
      </c>
      <c r="M25">
        <v>1</v>
      </c>
      <c r="N25">
        <v>0.1</v>
      </c>
      <c r="O25">
        <v>94</v>
      </c>
      <c r="P25">
        <v>9.6999999999999993</v>
      </c>
      <c r="Q25">
        <v>170</v>
      </c>
      <c r="R25">
        <v>17.5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2001</v>
      </c>
      <c r="K26">
        <v>230</v>
      </c>
      <c r="L26">
        <v>25</v>
      </c>
      <c r="M26">
        <v>1</v>
      </c>
      <c r="N26">
        <v>0.1</v>
      </c>
      <c r="O26">
        <v>61</v>
      </c>
      <c r="P26">
        <v>6.5</v>
      </c>
      <c r="Q26">
        <v>168</v>
      </c>
      <c r="R26">
        <v>18.3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2002</v>
      </c>
      <c r="K27">
        <v>205</v>
      </c>
      <c r="L27">
        <v>22.2</v>
      </c>
      <c r="M27">
        <v>2</v>
      </c>
      <c r="N27">
        <v>0.2</v>
      </c>
      <c r="O27">
        <v>80</v>
      </c>
      <c r="P27">
        <v>8.6999999999999993</v>
      </c>
      <c r="Q27">
        <v>123</v>
      </c>
      <c r="R27">
        <v>13.3</v>
      </c>
    </row>
    <row r="28" spans="1:18" x14ac:dyDescent="0.3">
      <c r="A28" t="s">
        <v>12</v>
      </c>
      <c r="D28">
        <v>1</v>
      </c>
      <c r="G28">
        <f t="shared" si="5"/>
        <v>1</v>
      </c>
      <c r="H28" s="5">
        <f t="shared" si="8"/>
        <v>0.16666666666666666</v>
      </c>
      <c r="J28">
        <v>2003</v>
      </c>
      <c r="K28">
        <v>226</v>
      </c>
      <c r="L28">
        <v>23.9</v>
      </c>
      <c r="M28">
        <v>2</v>
      </c>
      <c r="N28">
        <v>0.2</v>
      </c>
      <c r="O28">
        <v>72</v>
      </c>
      <c r="P28">
        <v>7.6</v>
      </c>
      <c r="Q28">
        <v>152</v>
      </c>
      <c r="R28">
        <v>16.100000000000001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6</v>
      </c>
      <c r="E29">
        <f t="shared" si="9"/>
        <v>0</v>
      </c>
      <c r="F29">
        <f t="shared" si="9"/>
        <v>0</v>
      </c>
      <c r="G29">
        <f t="shared" si="5"/>
        <v>6</v>
      </c>
      <c r="J29">
        <v>2004</v>
      </c>
      <c r="K29">
        <v>187</v>
      </c>
      <c r="L29">
        <v>20.9</v>
      </c>
      <c r="M29">
        <v>3</v>
      </c>
      <c r="N29">
        <v>0.3</v>
      </c>
      <c r="O29">
        <v>60</v>
      </c>
      <c r="P29">
        <v>6.7</v>
      </c>
      <c r="Q29">
        <v>124</v>
      </c>
      <c r="R29">
        <v>13.9</v>
      </c>
    </row>
    <row r="30" spans="1:18" x14ac:dyDescent="0.3">
      <c r="A30" t="s">
        <v>5</v>
      </c>
      <c r="B30" s="3"/>
      <c r="C30" s="3">
        <v>8</v>
      </c>
      <c r="D30" s="3"/>
      <c r="E30" s="3"/>
      <c r="F30" s="3"/>
      <c r="G30">
        <f t="shared" si="5"/>
        <v>8</v>
      </c>
      <c r="H30" s="5">
        <f>G30/$G$38</f>
        <v>1</v>
      </c>
      <c r="J30">
        <v>2005</v>
      </c>
      <c r="K30">
        <v>183</v>
      </c>
      <c r="L30">
        <v>20.9</v>
      </c>
      <c r="M30">
        <v>0</v>
      </c>
      <c r="N30">
        <v>0</v>
      </c>
      <c r="O30">
        <v>58</v>
      </c>
      <c r="P30">
        <v>6.6</v>
      </c>
      <c r="Q30">
        <v>125</v>
      </c>
      <c r="R30">
        <v>14.3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2006</v>
      </c>
      <c r="K31">
        <v>177</v>
      </c>
      <c r="L31">
        <v>18.899999999999999</v>
      </c>
      <c r="M31">
        <v>1</v>
      </c>
      <c r="N31">
        <v>0.1</v>
      </c>
      <c r="O31">
        <v>65</v>
      </c>
      <c r="P31">
        <v>7</v>
      </c>
      <c r="Q31">
        <v>111</v>
      </c>
      <c r="R31">
        <v>11.9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2007</v>
      </c>
      <c r="K32">
        <v>213</v>
      </c>
      <c r="L32">
        <v>23.5</v>
      </c>
      <c r="M32">
        <v>0</v>
      </c>
      <c r="N32">
        <v>0</v>
      </c>
      <c r="O32">
        <v>63</v>
      </c>
      <c r="P32">
        <v>7</v>
      </c>
      <c r="Q32">
        <v>150</v>
      </c>
      <c r="R32">
        <v>16.600000000000001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5"/>
        <v>0</v>
      </c>
      <c r="H33" s="5">
        <f t="shared" si="10"/>
        <v>0</v>
      </c>
      <c r="J33">
        <v>2008</v>
      </c>
      <c r="K33">
        <v>210</v>
      </c>
      <c r="L33">
        <v>21.3</v>
      </c>
      <c r="M33">
        <v>0</v>
      </c>
      <c r="N33">
        <v>0</v>
      </c>
      <c r="O33">
        <v>60</v>
      </c>
      <c r="P33">
        <v>6.1</v>
      </c>
      <c r="Q33">
        <v>150</v>
      </c>
      <c r="R33">
        <v>15.2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5"/>
        <v>0</v>
      </c>
      <c r="H34" s="5">
        <f t="shared" si="10"/>
        <v>0</v>
      </c>
      <c r="J34">
        <v>2009</v>
      </c>
      <c r="K34">
        <v>188</v>
      </c>
      <c r="L34">
        <v>22.1</v>
      </c>
      <c r="M34">
        <v>2</v>
      </c>
      <c r="N34">
        <v>0.2</v>
      </c>
      <c r="O34">
        <v>58</v>
      </c>
      <c r="P34">
        <v>6.8</v>
      </c>
      <c r="Q34">
        <v>128</v>
      </c>
      <c r="R34">
        <v>15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5"/>
        <v>0</v>
      </c>
      <c r="H35" s="5">
        <f t="shared" si="10"/>
        <v>0</v>
      </c>
      <c r="J35">
        <v>2010</v>
      </c>
      <c r="K35">
        <v>149</v>
      </c>
      <c r="L35">
        <v>18.8</v>
      </c>
      <c r="M35">
        <v>1</v>
      </c>
      <c r="N35">
        <v>0.1</v>
      </c>
      <c r="O35">
        <v>42</v>
      </c>
      <c r="P35">
        <v>5.3</v>
      </c>
      <c r="Q35">
        <v>106</v>
      </c>
      <c r="R35">
        <v>13.3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/>
      <c r="D37" s="3"/>
      <c r="E37" s="3"/>
      <c r="F37" s="3"/>
      <c r="G37">
        <f t="shared" si="5"/>
        <v>0</v>
      </c>
      <c r="H37" s="5">
        <f t="shared" si="10"/>
        <v>0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8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8</v>
      </c>
    </row>
    <row r="39" spans="1:21" x14ac:dyDescent="0.3">
      <c r="G39">
        <f>SUM(G38,G29,G20,G11)</f>
        <v>149</v>
      </c>
    </row>
    <row r="40" spans="1:21" x14ac:dyDescent="0.3">
      <c r="A40" t="s">
        <v>108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1</v>
      </c>
      <c r="G42">
        <f>SUM(B42:F42)</f>
        <v>1</v>
      </c>
    </row>
    <row r="43" spans="1:21" x14ac:dyDescent="0.3">
      <c r="A43" t="s">
        <v>65</v>
      </c>
      <c r="B43">
        <v>2</v>
      </c>
      <c r="G43">
        <f t="shared" ref="G43:G81" si="12">SUM(B43:F43)</f>
        <v>2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3</v>
      </c>
      <c r="C44">
        <v>1</v>
      </c>
      <c r="G44">
        <f t="shared" si="12"/>
        <v>4</v>
      </c>
      <c r="J44">
        <v>149</v>
      </c>
      <c r="K44">
        <v>7.94</v>
      </c>
      <c r="L44">
        <v>1</v>
      </c>
      <c r="M44">
        <v>42</v>
      </c>
      <c r="N44">
        <v>106</v>
      </c>
      <c r="O44">
        <v>31</v>
      </c>
      <c r="P44">
        <v>104</v>
      </c>
      <c r="Q44">
        <v>6</v>
      </c>
      <c r="R44">
        <v>8</v>
      </c>
      <c r="S44">
        <v>19574</v>
      </c>
      <c r="T44">
        <v>2464</v>
      </c>
      <c r="U44">
        <v>131.4</v>
      </c>
    </row>
    <row r="45" spans="1:21" x14ac:dyDescent="0.3">
      <c r="A45" t="s">
        <v>45</v>
      </c>
      <c r="B45">
        <v>2</v>
      </c>
      <c r="G45">
        <f t="shared" si="12"/>
        <v>2</v>
      </c>
    </row>
    <row r="46" spans="1:21" x14ac:dyDescent="0.3">
      <c r="A46" t="s">
        <v>46</v>
      </c>
      <c r="B46">
        <v>2</v>
      </c>
      <c r="G46">
        <f t="shared" si="12"/>
        <v>2</v>
      </c>
      <c r="J46" t="s">
        <v>77</v>
      </c>
      <c r="K46">
        <f>J44/K44</f>
        <v>18.765743073047858</v>
      </c>
    </row>
    <row r="47" spans="1:21" x14ac:dyDescent="0.3">
      <c r="A47" t="s">
        <v>47</v>
      </c>
      <c r="B47">
        <v>11</v>
      </c>
      <c r="C47">
        <v>3</v>
      </c>
      <c r="F47">
        <v>1</v>
      </c>
      <c r="G47">
        <f t="shared" si="12"/>
        <v>15</v>
      </c>
    </row>
    <row r="48" spans="1:21" x14ac:dyDescent="0.3">
      <c r="A48" t="s">
        <v>48</v>
      </c>
      <c r="B48">
        <v>1</v>
      </c>
      <c r="G48">
        <f t="shared" si="12"/>
        <v>1</v>
      </c>
    </row>
    <row r="49" spans="1:7" x14ac:dyDescent="0.3">
      <c r="A49" t="s">
        <v>49</v>
      </c>
      <c r="B49">
        <v>2</v>
      </c>
      <c r="C49">
        <v>2</v>
      </c>
      <c r="G49">
        <f>SUM(B49:F49)</f>
        <v>4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24</v>
      </c>
      <c r="C51">
        <f t="shared" ref="C51:F51" si="13">SUM(C42:C50)</f>
        <v>6</v>
      </c>
      <c r="D51">
        <f t="shared" si="13"/>
        <v>0</v>
      </c>
      <c r="E51">
        <f t="shared" si="13"/>
        <v>0</v>
      </c>
      <c r="F51">
        <f t="shared" si="13"/>
        <v>1</v>
      </c>
      <c r="G51">
        <f t="shared" si="12"/>
        <v>31</v>
      </c>
    </row>
    <row r="52" spans="1:7" x14ac:dyDescent="0.3">
      <c r="A52" t="s">
        <v>51</v>
      </c>
      <c r="B52">
        <v>4</v>
      </c>
      <c r="E52">
        <v>3</v>
      </c>
      <c r="G52">
        <f t="shared" si="12"/>
        <v>7</v>
      </c>
    </row>
    <row r="53" spans="1:7" x14ac:dyDescent="0.3">
      <c r="A53" t="s">
        <v>65</v>
      </c>
      <c r="B53">
        <v>1</v>
      </c>
      <c r="E53">
        <v>3</v>
      </c>
      <c r="G53">
        <f t="shared" si="12"/>
        <v>4</v>
      </c>
    </row>
    <row r="54" spans="1:7" x14ac:dyDescent="0.3">
      <c r="A54" t="s">
        <v>44</v>
      </c>
      <c r="E54">
        <v>7</v>
      </c>
      <c r="G54">
        <f t="shared" si="12"/>
        <v>7</v>
      </c>
    </row>
    <row r="55" spans="1:7" x14ac:dyDescent="0.3">
      <c r="A55" t="s">
        <v>45</v>
      </c>
      <c r="B55">
        <v>2</v>
      </c>
      <c r="E55">
        <v>4</v>
      </c>
      <c r="G55">
        <f t="shared" si="12"/>
        <v>6</v>
      </c>
    </row>
    <row r="56" spans="1:7" x14ac:dyDescent="0.3">
      <c r="A56" t="s">
        <v>46</v>
      </c>
      <c r="B56">
        <v>1</v>
      </c>
      <c r="E56">
        <v>3</v>
      </c>
      <c r="G56">
        <f t="shared" si="12"/>
        <v>4</v>
      </c>
    </row>
    <row r="57" spans="1:7" x14ac:dyDescent="0.3">
      <c r="A57" t="s">
        <v>47</v>
      </c>
      <c r="B57">
        <v>13</v>
      </c>
      <c r="E57">
        <v>26</v>
      </c>
      <c r="G57">
        <f t="shared" si="12"/>
        <v>39</v>
      </c>
    </row>
    <row r="58" spans="1:7" x14ac:dyDescent="0.3">
      <c r="A58" t="s">
        <v>48</v>
      </c>
      <c r="B58">
        <v>5</v>
      </c>
      <c r="E58">
        <v>9</v>
      </c>
      <c r="G58">
        <f t="shared" si="12"/>
        <v>14</v>
      </c>
    </row>
    <row r="59" spans="1:7" x14ac:dyDescent="0.3">
      <c r="A59" t="s">
        <v>49</v>
      </c>
      <c r="B59">
        <v>10</v>
      </c>
      <c r="E59">
        <v>11</v>
      </c>
      <c r="G59">
        <f t="shared" si="12"/>
        <v>21</v>
      </c>
    </row>
    <row r="60" spans="1:7" x14ac:dyDescent="0.3">
      <c r="A60" t="s">
        <v>50</v>
      </c>
      <c r="B60">
        <v>1</v>
      </c>
      <c r="E60">
        <v>1</v>
      </c>
      <c r="G60">
        <f t="shared" si="12"/>
        <v>2</v>
      </c>
    </row>
    <row r="61" spans="1:7" x14ac:dyDescent="0.3">
      <c r="A61" t="s">
        <v>36</v>
      </c>
      <c r="B61">
        <f>SUM(B52:B60)</f>
        <v>37</v>
      </c>
      <c r="C61">
        <f t="shared" ref="C61:F61" si="14">SUM(C52:C60)</f>
        <v>0</v>
      </c>
      <c r="D61">
        <f t="shared" si="14"/>
        <v>0</v>
      </c>
      <c r="E61">
        <f t="shared" si="14"/>
        <v>67</v>
      </c>
      <c r="F61">
        <f t="shared" si="14"/>
        <v>0</v>
      </c>
      <c r="G61" s="3">
        <f t="shared" si="12"/>
        <v>104</v>
      </c>
    </row>
    <row r="62" spans="1:7" x14ac:dyDescent="0.3">
      <c r="A62" t="s">
        <v>51</v>
      </c>
      <c r="D62">
        <v>1</v>
      </c>
      <c r="G62" s="3">
        <f t="shared" si="12"/>
        <v>1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D65">
        <v>2</v>
      </c>
      <c r="G65" s="3">
        <f t="shared" si="12"/>
        <v>2</v>
      </c>
    </row>
    <row r="66" spans="1:7" x14ac:dyDescent="0.3">
      <c r="A66" t="s">
        <v>46</v>
      </c>
      <c r="G66" s="3">
        <f t="shared" si="12"/>
        <v>0</v>
      </c>
    </row>
    <row r="67" spans="1:7" x14ac:dyDescent="0.3">
      <c r="A67" t="s">
        <v>47</v>
      </c>
      <c r="G67" s="3">
        <f t="shared" si="12"/>
        <v>0</v>
      </c>
    </row>
    <row r="68" spans="1:7" x14ac:dyDescent="0.3">
      <c r="A68" t="s">
        <v>48</v>
      </c>
      <c r="D68">
        <v>1</v>
      </c>
      <c r="G68" s="3">
        <f t="shared" si="12"/>
        <v>1</v>
      </c>
    </row>
    <row r="69" spans="1:7" x14ac:dyDescent="0.3">
      <c r="A69" t="s">
        <v>49</v>
      </c>
      <c r="D69">
        <v>2</v>
      </c>
      <c r="G69" s="3">
        <f t="shared" si="12"/>
        <v>2</v>
      </c>
    </row>
    <row r="70" spans="1:7" x14ac:dyDescent="0.3">
      <c r="A70" t="s">
        <v>50</v>
      </c>
      <c r="G70" s="3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6</v>
      </c>
      <c r="E71">
        <f t="shared" si="15"/>
        <v>0</v>
      </c>
      <c r="F71">
        <f t="shared" si="15"/>
        <v>0</v>
      </c>
      <c r="G71" s="3">
        <f t="shared" si="12"/>
        <v>6</v>
      </c>
    </row>
    <row r="72" spans="1:7" x14ac:dyDescent="0.3">
      <c r="A72" t="s">
        <v>51</v>
      </c>
      <c r="G72" s="3">
        <f t="shared" si="12"/>
        <v>0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G75" s="3">
        <f t="shared" si="12"/>
        <v>0</v>
      </c>
    </row>
    <row r="76" spans="1:7" x14ac:dyDescent="0.3">
      <c r="A76" t="s">
        <v>46</v>
      </c>
      <c r="G76" s="3">
        <f t="shared" si="12"/>
        <v>0</v>
      </c>
    </row>
    <row r="77" spans="1:7" x14ac:dyDescent="0.3">
      <c r="A77" t="s">
        <v>47</v>
      </c>
      <c r="D77">
        <v>5</v>
      </c>
      <c r="G77" s="3">
        <f t="shared" si="12"/>
        <v>5</v>
      </c>
    </row>
    <row r="78" spans="1:7" x14ac:dyDescent="0.3">
      <c r="A78" t="s">
        <v>48</v>
      </c>
      <c r="G78" s="3">
        <f t="shared" si="12"/>
        <v>0</v>
      </c>
    </row>
    <row r="79" spans="1:7" x14ac:dyDescent="0.3">
      <c r="A79" t="s">
        <v>49</v>
      </c>
      <c r="D79">
        <v>2</v>
      </c>
      <c r="G79" s="3">
        <f t="shared" si="12"/>
        <v>2</v>
      </c>
    </row>
    <row r="80" spans="1:7" x14ac:dyDescent="0.3">
      <c r="A80" t="s">
        <v>50</v>
      </c>
      <c r="D80">
        <v>1</v>
      </c>
      <c r="G80" s="3">
        <f t="shared" si="12"/>
        <v>1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0</v>
      </c>
      <c r="D81">
        <f t="shared" si="16"/>
        <v>8</v>
      </c>
      <c r="E81">
        <f t="shared" si="16"/>
        <v>0</v>
      </c>
      <c r="F81">
        <f t="shared" si="16"/>
        <v>0</v>
      </c>
      <c r="G81" s="3">
        <f t="shared" si="12"/>
        <v>8</v>
      </c>
    </row>
    <row r="82" spans="1:7" x14ac:dyDescent="0.3">
      <c r="A82" t="s">
        <v>52</v>
      </c>
      <c r="B82">
        <f>SUM(B81,B71,B61,B51)</f>
        <v>61</v>
      </c>
      <c r="C82">
        <f t="shared" ref="C82:F82" si="17">SUM(C81,C71,C61,C51)</f>
        <v>6</v>
      </c>
      <c r="D82">
        <f t="shared" si="17"/>
        <v>14</v>
      </c>
      <c r="E82">
        <f t="shared" si="17"/>
        <v>67</v>
      </c>
      <c r="F82">
        <f t="shared" si="17"/>
        <v>1</v>
      </c>
      <c r="G82" s="3">
        <f>SUM(G81,G71,G61,G51)</f>
        <v>149</v>
      </c>
    </row>
    <row r="86" spans="1:7" x14ac:dyDescent="0.3">
      <c r="A86" t="s">
        <v>51</v>
      </c>
      <c r="B86">
        <f>B72+B62+B52+B42</f>
        <v>5</v>
      </c>
      <c r="C86">
        <f t="shared" ref="C86:G86" si="18">C72+C62+C52+C42</f>
        <v>0</v>
      </c>
      <c r="D86">
        <f t="shared" si="18"/>
        <v>1</v>
      </c>
      <c r="E86">
        <f t="shared" si="18"/>
        <v>3</v>
      </c>
      <c r="F86">
        <f t="shared" si="18"/>
        <v>0</v>
      </c>
      <c r="G86">
        <f t="shared" si="18"/>
        <v>9</v>
      </c>
    </row>
    <row r="87" spans="1:7" x14ac:dyDescent="0.3">
      <c r="A87" t="s">
        <v>65</v>
      </c>
      <c r="B87">
        <f t="shared" ref="B87:G95" si="19">B73+B63+B53+B43</f>
        <v>3</v>
      </c>
      <c r="C87">
        <f t="shared" si="19"/>
        <v>0</v>
      </c>
      <c r="D87">
        <f t="shared" si="19"/>
        <v>0</v>
      </c>
      <c r="E87">
        <f t="shared" si="19"/>
        <v>3</v>
      </c>
      <c r="F87">
        <f t="shared" si="19"/>
        <v>0</v>
      </c>
      <c r="G87">
        <f t="shared" si="19"/>
        <v>6</v>
      </c>
    </row>
    <row r="88" spans="1:7" x14ac:dyDescent="0.3">
      <c r="A88" t="s">
        <v>44</v>
      </c>
      <c r="B88">
        <f t="shared" si="19"/>
        <v>3</v>
      </c>
      <c r="C88">
        <f t="shared" si="19"/>
        <v>1</v>
      </c>
      <c r="D88">
        <f t="shared" si="19"/>
        <v>0</v>
      </c>
      <c r="E88">
        <f t="shared" si="19"/>
        <v>7</v>
      </c>
      <c r="F88">
        <f t="shared" si="19"/>
        <v>0</v>
      </c>
      <c r="G88">
        <f t="shared" si="19"/>
        <v>11</v>
      </c>
    </row>
    <row r="89" spans="1:7" x14ac:dyDescent="0.3">
      <c r="A89" t="s">
        <v>45</v>
      </c>
      <c r="B89">
        <f t="shared" si="19"/>
        <v>4</v>
      </c>
      <c r="C89">
        <f t="shared" si="19"/>
        <v>0</v>
      </c>
      <c r="D89">
        <f t="shared" si="19"/>
        <v>2</v>
      </c>
      <c r="E89">
        <f t="shared" si="19"/>
        <v>4</v>
      </c>
      <c r="F89">
        <f t="shared" si="19"/>
        <v>0</v>
      </c>
      <c r="G89">
        <f t="shared" si="19"/>
        <v>10</v>
      </c>
    </row>
    <row r="90" spans="1:7" x14ac:dyDescent="0.3">
      <c r="A90" t="s">
        <v>46</v>
      </c>
      <c r="B90">
        <f t="shared" si="19"/>
        <v>3</v>
      </c>
      <c r="C90">
        <f t="shared" si="19"/>
        <v>0</v>
      </c>
      <c r="D90">
        <f t="shared" si="19"/>
        <v>0</v>
      </c>
      <c r="E90">
        <f t="shared" si="19"/>
        <v>3</v>
      </c>
      <c r="F90">
        <f t="shared" si="19"/>
        <v>0</v>
      </c>
      <c r="G90">
        <f t="shared" si="19"/>
        <v>6</v>
      </c>
    </row>
    <row r="91" spans="1:7" x14ac:dyDescent="0.3">
      <c r="A91" t="s">
        <v>47</v>
      </c>
      <c r="B91">
        <f t="shared" si="19"/>
        <v>24</v>
      </c>
      <c r="C91">
        <f t="shared" si="19"/>
        <v>3</v>
      </c>
      <c r="D91">
        <f t="shared" si="19"/>
        <v>5</v>
      </c>
      <c r="E91">
        <f t="shared" si="19"/>
        <v>26</v>
      </c>
      <c r="F91">
        <f t="shared" si="19"/>
        <v>1</v>
      </c>
      <c r="G91">
        <f t="shared" si="19"/>
        <v>59</v>
      </c>
    </row>
    <row r="92" spans="1:7" x14ac:dyDescent="0.3">
      <c r="A92" t="s">
        <v>48</v>
      </c>
      <c r="B92">
        <f t="shared" si="19"/>
        <v>6</v>
      </c>
      <c r="C92">
        <f t="shared" si="19"/>
        <v>0</v>
      </c>
      <c r="D92">
        <f t="shared" si="19"/>
        <v>1</v>
      </c>
      <c r="E92">
        <f t="shared" si="19"/>
        <v>9</v>
      </c>
      <c r="F92">
        <f t="shared" si="19"/>
        <v>0</v>
      </c>
      <c r="G92">
        <f t="shared" si="19"/>
        <v>16</v>
      </c>
    </row>
    <row r="93" spans="1:7" x14ac:dyDescent="0.3">
      <c r="A93" t="s">
        <v>49</v>
      </c>
      <c r="B93">
        <f t="shared" si="19"/>
        <v>12</v>
      </c>
      <c r="C93">
        <f t="shared" si="19"/>
        <v>2</v>
      </c>
      <c r="D93">
        <f t="shared" si="19"/>
        <v>4</v>
      </c>
      <c r="E93">
        <f t="shared" si="19"/>
        <v>11</v>
      </c>
      <c r="F93">
        <f t="shared" si="19"/>
        <v>0</v>
      </c>
      <c r="G93">
        <f t="shared" si="19"/>
        <v>29</v>
      </c>
    </row>
    <row r="94" spans="1:7" x14ac:dyDescent="0.3">
      <c r="A94" t="s">
        <v>50</v>
      </c>
      <c r="B94">
        <f t="shared" si="19"/>
        <v>1</v>
      </c>
      <c r="C94">
        <f t="shared" si="19"/>
        <v>0</v>
      </c>
      <c r="D94">
        <f t="shared" si="19"/>
        <v>1</v>
      </c>
      <c r="E94">
        <f t="shared" si="19"/>
        <v>1</v>
      </c>
      <c r="F94">
        <f t="shared" si="19"/>
        <v>0</v>
      </c>
      <c r="G94">
        <f t="shared" si="19"/>
        <v>3</v>
      </c>
    </row>
    <row r="95" spans="1:7" x14ac:dyDescent="0.3">
      <c r="A95" t="s">
        <v>32</v>
      </c>
      <c r="B95">
        <f t="shared" si="19"/>
        <v>61</v>
      </c>
      <c r="C95">
        <f t="shared" si="19"/>
        <v>6</v>
      </c>
      <c r="D95">
        <f t="shared" si="19"/>
        <v>14</v>
      </c>
      <c r="E95">
        <f t="shared" si="19"/>
        <v>67</v>
      </c>
      <c r="F95">
        <f t="shared" si="19"/>
        <v>1</v>
      </c>
      <c r="G95">
        <f t="shared" si="19"/>
        <v>149</v>
      </c>
    </row>
  </sheetData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B70DF-449D-4EC1-B42A-0B90FDAB46EC}">
  <dimension ref="A1:U95"/>
  <sheetViews>
    <sheetView workbookViewId="0">
      <selection activeCell="B5" sqref="B5"/>
    </sheetView>
  </sheetViews>
  <sheetFormatPr baseColWidth="10" defaultRowHeight="14.4" x14ac:dyDescent="0.3"/>
  <sheetData>
    <row r="1" spans="1:17" x14ac:dyDescent="0.3">
      <c r="A1" t="s">
        <v>113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109</v>
      </c>
      <c r="L2" t="s">
        <v>96</v>
      </c>
      <c r="M2" t="s">
        <v>110</v>
      </c>
      <c r="N2" t="s">
        <v>97</v>
      </c>
    </row>
    <row r="3" spans="1:17" x14ac:dyDescent="0.3">
      <c r="A3" t="s">
        <v>5</v>
      </c>
      <c r="B3">
        <v>9</v>
      </c>
      <c r="C3">
        <v>4</v>
      </c>
      <c r="G3">
        <f t="shared" ref="G3:G9" si="0">SUM(B3:F3)</f>
        <v>13</v>
      </c>
      <c r="H3" s="5">
        <f>G3/$G$11</f>
        <v>0.43333333333333335</v>
      </c>
      <c r="J3" t="s">
        <v>5</v>
      </c>
      <c r="K3">
        <v>108</v>
      </c>
      <c r="L3">
        <v>93</v>
      </c>
      <c r="M3" s="1">
        <f t="shared" ref="M3:M11" si="1">(K3/K$11)*100</f>
        <v>51.428571428571423</v>
      </c>
      <c r="N3" s="1">
        <f t="shared" ref="N3:N11" si="2">(L3/L$11)*100</f>
        <v>49.468085106382979</v>
      </c>
      <c r="O3" s="1"/>
      <c r="P3" s="1"/>
      <c r="Q3" s="1"/>
    </row>
    <row r="4" spans="1:17" x14ac:dyDescent="0.3">
      <c r="A4" t="s">
        <v>6</v>
      </c>
      <c r="G4">
        <f t="shared" si="0"/>
        <v>0</v>
      </c>
      <c r="H4" s="5">
        <f t="shared" ref="H4:H10" si="3">G4/$G$11</f>
        <v>0</v>
      </c>
      <c r="J4" t="s">
        <v>6</v>
      </c>
      <c r="K4">
        <v>2</v>
      </c>
      <c r="L4">
        <v>0</v>
      </c>
      <c r="M4" s="1">
        <f t="shared" si="1"/>
        <v>0.95238095238095244</v>
      </c>
      <c r="N4" s="1">
        <f t="shared" si="2"/>
        <v>0</v>
      </c>
      <c r="O4" s="1"/>
      <c r="P4" s="1"/>
      <c r="Q4" s="1"/>
    </row>
    <row r="5" spans="1:17" x14ac:dyDescent="0.3">
      <c r="A5" t="s">
        <v>33</v>
      </c>
      <c r="B5">
        <v>1</v>
      </c>
      <c r="C5">
        <v>1</v>
      </c>
      <c r="G5">
        <f t="shared" si="0"/>
        <v>2</v>
      </c>
      <c r="H5" s="5">
        <f t="shared" si="3"/>
        <v>6.6666666666666666E-2</v>
      </c>
      <c r="J5" t="s">
        <v>58</v>
      </c>
      <c r="K5">
        <v>10</v>
      </c>
      <c r="L5">
        <v>5</v>
      </c>
      <c r="M5" s="1">
        <f t="shared" si="1"/>
        <v>4.7619047619047619</v>
      </c>
      <c r="N5" s="1">
        <f t="shared" si="2"/>
        <v>2.6595744680851063</v>
      </c>
      <c r="O5" s="1"/>
      <c r="P5" s="1"/>
      <c r="Q5" s="1"/>
    </row>
    <row r="6" spans="1:17" x14ac:dyDescent="0.3">
      <c r="A6" t="s">
        <v>8</v>
      </c>
      <c r="B6">
        <v>1</v>
      </c>
      <c r="C6">
        <v>1</v>
      </c>
      <c r="G6">
        <f t="shared" si="0"/>
        <v>2</v>
      </c>
      <c r="H6" s="5">
        <f t="shared" si="3"/>
        <v>6.6666666666666666E-2</v>
      </c>
      <c r="J6" t="s">
        <v>8</v>
      </c>
      <c r="K6">
        <v>25</v>
      </c>
      <c r="L6">
        <v>23</v>
      </c>
      <c r="M6" s="1">
        <f t="shared" si="1"/>
        <v>11.904761904761903</v>
      </c>
      <c r="N6" s="1">
        <f t="shared" si="2"/>
        <v>12.23404255319149</v>
      </c>
      <c r="O6" s="1"/>
      <c r="P6" s="1"/>
      <c r="Q6" s="1"/>
    </row>
    <row r="7" spans="1:17" x14ac:dyDescent="0.3">
      <c r="A7" t="s">
        <v>9</v>
      </c>
      <c r="B7">
        <v>1</v>
      </c>
      <c r="C7">
        <v>5</v>
      </c>
      <c r="E7">
        <v>3</v>
      </c>
      <c r="G7">
        <f t="shared" si="0"/>
        <v>9</v>
      </c>
      <c r="H7" s="5">
        <f t="shared" si="3"/>
        <v>0.3</v>
      </c>
      <c r="J7" t="s">
        <v>9</v>
      </c>
      <c r="K7">
        <v>17</v>
      </c>
      <c r="L7">
        <v>22</v>
      </c>
      <c r="M7" s="1">
        <f t="shared" si="1"/>
        <v>8.0952380952380949</v>
      </c>
      <c r="N7" s="1">
        <f t="shared" si="2"/>
        <v>11.702127659574469</v>
      </c>
      <c r="O7" s="1"/>
      <c r="P7" s="1"/>
      <c r="Q7" s="1"/>
    </row>
    <row r="8" spans="1:17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1</v>
      </c>
      <c r="L8">
        <v>0</v>
      </c>
      <c r="M8" s="1">
        <f t="shared" si="1"/>
        <v>0.47619047619047622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0</v>
      </c>
      <c r="L9">
        <v>1</v>
      </c>
      <c r="M9" s="1">
        <f t="shared" si="1"/>
        <v>0</v>
      </c>
      <c r="N9" s="1">
        <f t="shared" si="2"/>
        <v>0.53191489361702127</v>
      </c>
      <c r="O9" s="1"/>
      <c r="P9" s="1"/>
      <c r="Q9" s="1"/>
    </row>
    <row r="10" spans="1:17" x14ac:dyDescent="0.3">
      <c r="A10" t="s">
        <v>12</v>
      </c>
      <c r="B10">
        <v>4</v>
      </c>
      <c r="G10">
        <f>SUM(B10:F10)</f>
        <v>4</v>
      </c>
      <c r="H10" s="5">
        <f t="shared" si="3"/>
        <v>0.13333333333333333</v>
      </c>
      <c r="J10" t="s">
        <v>12</v>
      </c>
      <c r="K10">
        <v>47</v>
      </c>
      <c r="L10">
        <v>44</v>
      </c>
      <c r="M10" s="1">
        <f t="shared" si="1"/>
        <v>22.380952380952383</v>
      </c>
      <c r="N10" s="1">
        <f t="shared" si="2"/>
        <v>23.404255319148938</v>
      </c>
      <c r="O10" s="1"/>
      <c r="P10" s="1"/>
      <c r="Q10" s="1"/>
    </row>
    <row r="11" spans="1:17" x14ac:dyDescent="0.3">
      <c r="A11" t="s">
        <v>34</v>
      </c>
      <c r="B11">
        <f t="shared" ref="B11:F11" si="4">SUM(B3:B10)</f>
        <v>16</v>
      </c>
      <c r="C11">
        <f t="shared" si="4"/>
        <v>11</v>
      </c>
      <c r="D11">
        <f t="shared" si="4"/>
        <v>0</v>
      </c>
      <c r="E11">
        <f t="shared" si="4"/>
        <v>3</v>
      </c>
      <c r="F11">
        <f t="shared" si="4"/>
        <v>0</v>
      </c>
      <c r="G11">
        <f>SUM(B11:F11)</f>
        <v>30</v>
      </c>
      <c r="J11" t="s">
        <v>13</v>
      </c>
      <c r="K11">
        <f>SUM(K3:K10)</f>
        <v>210</v>
      </c>
      <c r="L11">
        <f>SUM(L3:L10)</f>
        <v>188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20</v>
      </c>
      <c r="E12">
        <v>49</v>
      </c>
      <c r="G12">
        <f t="shared" ref="G12:G38" si="5">SUM(B12:F12)</f>
        <v>69</v>
      </c>
      <c r="H12" s="5">
        <f>G12/$G$20</f>
        <v>0.49285714285714288</v>
      </c>
    </row>
    <row r="13" spans="1:17" x14ac:dyDescent="0.3">
      <c r="A13" t="s">
        <v>6</v>
      </c>
      <c r="G13">
        <f t="shared" si="5"/>
        <v>0</v>
      </c>
      <c r="H13" s="5">
        <f t="shared" ref="H13:H19" si="6">G13/$G$20</f>
        <v>0</v>
      </c>
      <c r="J13" t="s">
        <v>40</v>
      </c>
    </row>
    <row r="14" spans="1:17" x14ac:dyDescent="0.3">
      <c r="A14" t="s">
        <v>33</v>
      </c>
      <c r="E14">
        <v>3</v>
      </c>
      <c r="G14">
        <f t="shared" si="5"/>
        <v>3</v>
      </c>
      <c r="H14" s="5">
        <f t="shared" si="6"/>
        <v>2.1428571428571429E-2</v>
      </c>
      <c r="J14" t="s">
        <v>14</v>
      </c>
      <c r="K14" t="s">
        <v>109</v>
      </c>
      <c r="L14" t="s">
        <v>96</v>
      </c>
      <c r="M14">
        <v>2008</v>
      </c>
      <c r="N14">
        <v>2009</v>
      </c>
      <c r="O14">
        <v>2008</v>
      </c>
      <c r="P14">
        <v>2009</v>
      </c>
    </row>
    <row r="15" spans="1:17" x14ac:dyDescent="0.3">
      <c r="A15" t="s">
        <v>8</v>
      </c>
      <c r="B15">
        <v>5</v>
      </c>
      <c r="E15">
        <v>13</v>
      </c>
      <c r="G15">
        <f t="shared" si="5"/>
        <v>18</v>
      </c>
      <c r="H15" s="5">
        <f t="shared" si="6"/>
        <v>0.12857142857142856</v>
      </c>
      <c r="J15" t="s">
        <v>16</v>
      </c>
      <c r="K15">
        <v>66</v>
      </c>
      <c r="L15">
        <v>64</v>
      </c>
      <c r="M15">
        <v>22.1</v>
      </c>
      <c r="N15">
        <v>21.4</v>
      </c>
      <c r="O15">
        <v>2478</v>
      </c>
      <c r="P15">
        <v>3351</v>
      </c>
    </row>
    <row r="16" spans="1:17" x14ac:dyDescent="0.3">
      <c r="A16" t="s">
        <v>9</v>
      </c>
      <c r="B16">
        <v>6</v>
      </c>
      <c r="E16">
        <v>6</v>
      </c>
      <c r="G16">
        <f t="shared" si="5"/>
        <v>12</v>
      </c>
      <c r="H16" s="5">
        <f t="shared" si="6"/>
        <v>8.5714285714285715E-2</v>
      </c>
      <c r="J16" t="s">
        <v>17</v>
      </c>
      <c r="K16">
        <v>5</v>
      </c>
      <c r="L16">
        <v>11</v>
      </c>
      <c r="M16">
        <v>19.100000000000001</v>
      </c>
      <c r="N16">
        <v>43.4</v>
      </c>
      <c r="O16">
        <v>1798</v>
      </c>
      <c r="P16">
        <v>4566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3</v>
      </c>
      <c r="L17">
        <v>2</v>
      </c>
      <c r="M17">
        <v>2.1</v>
      </c>
      <c r="N17">
        <v>2</v>
      </c>
      <c r="O17">
        <v>929</v>
      </c>
      <c r="P17">
        <v>186</v>
      </c>
    </row>
    <row r="18" spans="1:18" x14ac:dyDescent="0.3">
      <c r="A18" t="s">
        <v>35</v>
      </c>
      <c r="E18">
        <v>1</v>
      </c>
      <c r="G18">
        <f t="shared" si="5"/>
        <v>1</v>
      </c>
      <c r="H18" s="5">
        <f t="shared" si="6"/>
        <v>7.1428571428571426E-3</v>
      </c>
      <c r="J18" t="s">
        <v>19</v>
      </c>
      <c r="K18">
        <v>4</v>
      </c>
      <c r="L18">
        <v>16</v>
      </c>
      <c r="M18">
        <v>4.0999999999999996</v>
      </c>
      <c r="N18">
        <v>16.2</v>
      </c>
      <c r="O18">
        <v>345</v>
      </c>
      <c r="P18">
        <v>1586</v>
      </c>
    </row>
    <row r="19" spans="1:18" x14ac:dyDescent="0.3">
      <c r="A19" t="s">
        <v>12</v>
      </c>
      <c r="B19">
        <v>17</v>
      </c>
      <c r="E19" s="3">
        <v>20</v>
      </c>
      <c r="F19" s="3"/>
      <c r="G19" s="3">
        <f t="shared" si="5"/>
        <v>37</v>
      </c>
      <c r="H19" s="5">
        <f t="shared" si="6"/>
        <v>0.26428571428571429</v>
      </c>
      <c r="J19" t="s">
        <v>20</v>
      </c>
      <c r="K19">
        <v>132</v>
      </c>
      <c r="L19">
        <v>95</v>
      </c>
      <c r="M19">
        <v>32.6</v>
      </c>
      <c r="N19">
        <v>30.9</v>
      </c>
      <c r="O19">
        <v>4089</v>
      </c>
      <c r="P19">
        <v>4386</v>
      </c>
    </row>
    <row r="20" spans="1:18" x14ac:dyDescent="0.3">
      <c r="A20" t="s">
        <v>36</v>
      </c>
      <c r="B20">
        <f>SUM(B12:B19)</f>
        <v>48</v>
      </c>
      <c r="C20">
        <f t="shared" ref="C20:F20" si="7">SUM(C12:C19)</f>
        <v>0</v>
      </c>
      <c r="D20">
        <f t="shared" si="7"/>
        <v>0</v>
      </c>
      <c r="E20" s="3">
        <f t="shared" si="7"/>
        <v>92</v>
      </c>
      <c r="F20" s="3">
        <f t="shared" si="7"/>
        <v>0</v>
      </c>
      <c r="G20" s="3">
        <f t="shared" si="5"/>
        <v>140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1</v>
      </c>
      <c r="G21">
        <f t="shared" si="5"/>
        <v>1</v>
      </c>
      <c r="H21" s="5">
        <f>G21/$G$29</f>
        <v>0.5</v>
      </c>
      <c r="J21" t="s">
        <v>13</v>
      </c>
      <c r="K21">
        <f>SUM(K15:K20)</f>
        <v>210</v>
      </c>
      <c r="L21">
        <f>SUM(L15:L20)</f>
        <v>188</v>
      </c>
      <c r="M21">
        <v>21.3</v>
      </c>
      <c r="N21">
        <v>22.1</v>
      </c>
      <c r="O21">
        <v>2647</v>
      </c>
      <c r="P21">
        <v>3103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111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1999</v>
      </c>
      <c r="K25">
        <v>388</v>
      </c>
      <c r="L25">
        <v>34</v>
      </c>
      <c r="M25">
        <v>1</v>
      </c>
      <c r="N25">
        <v>0.1</v>
      </c>
      <c r="O25">
        <v>113</v>
      </c>
      <c r="P25">
        <v>9.9</v>
      </c>
      <c r="Q25">
        <v>274</v>
      </c>
      <c r="R25">
        <v>24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2000</v>
      </c>
      <c r="K26">
        <v>265</v>
      </c>
      <c r="L26">
        <v>27.3</v>
      </c>
      <c r="M26">
        <v>1</v>
      </c>
      <c r="N26">
        <v>0.1</v>
      </c>
      <c r="O26">
        <v>94</v>
      </c>
      <c r="P26">
        <v>9.6999999999999993</v>
      </c>
      <c r="Q26">
        <v>170</v>
      </c>
      <c r="R26">
        <v>17.5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2001</v>
      </c>
      <c r="K27">
        <v>230</v>
      </c>
      <c r="L27">
        <v>25</v>
      </c>
      <c r="M27">
        <v>1</v>
      </c>
      <c r="N27">
        <v>0.1</v>
      </c>
      <c r="O27">
        <v>61</v>
      </c>
      <c r="P27">
        <v>6.5</v>
      </c>
      <c r="Q27">
        <v>168</v>
      </c>
      <c r="R27">
        <v>18.3</v>
      </c>
    </row>
    <row r="28" spans="1:18" x14ac:dyDescent="0.3">
      <c r="A28" t="s">
        <v>12</v>
      </c>
      <c r="D28">
        <v>1</v>
      </c>
      <c r="G28">
        <f t="shared" si="5"/>
        <v>1</v>
      </c>
      <c r="H28" s="5">
        <f t="shared" si="8"/>
        <v>0.5</v>
      </c>
      <c r="J28">
        <v>2002</v>
      </c>
      <c r="K28">
        <v>205</v>
      </c>
      <c r="L28">
        <v>22.2</v>
      </c>
      <c r="M28">
        <v>2</v>
      </c>
      <c r="N28">
        <v>0.2</v>
      </c>
      <c r="O28">
        <v>80</v>
      </c>
      <c r="P28">
        <v>8.6999999999999993</v>
      </c>
      <c r="Q28">
        <v>123</v>
      </c>
      <c r="R28">
        <v>13.3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2</v>
      </c>
      <c r="E29">
        <f t="shared" si="9"/>
        <v>0</v>
      </c>
      <c r="F29">
        <f t="shared" si="9"/>
        <v>0</v>
      </c>
      <c r="G29">
        <f t="shared" si="5"/>
        <v>2</v>
      </c>
      <c r="J29">
        <v>2003</v>
      </c>
      <c r="K29">
        <v>226</v>
      </c>
      <c r="L29">
        <v>23.9</v>
      </c>
      <c r="M29">
        <v>2</v>
      </c>
      <c r="N29">
        <v>0.2</v>
      </c>
      <c r="O29">
        <v>72</v>
      </c>
      <c r="P29">
        <v>7.6</v>
      </c>
      <c r="Q29">
        <v>152</v>
      </c>
      <c r="R29">
        <v>16.100000000000001</v>
      </c>
    </row>
    <row r="30" spans="1:18" x14ac:dyDescent="0.3">
      <c r="A30" t="s">
        <v>5</v>
      </c>
      <c r="B30" s="3"/>
      <c r="C30" s="3">
        <v>10</v>
      </c>
      <c r="D30" s="3"/>
      <c r="E30" s="3"/>
      <c r="F30" s="3"/>
      <c r="G30">
        <f t="shared" si="5"/>
        <v>10</v>
      </c>
      <c r="H30" s="5">
        <f>G30/$G$38</f>
        <v>0.625</v>
      </c>
      <c r="J30">
        <v>2004</v>
      </c>
      <c r="K30">
        <v>187</v>
      </c>
      <c r="L30">
        <v>20.9</v>
      </c>
      <c r="M30">
        <v>3</v>
      </c>
      <c r="N30">
        <v>0.3</v>
      </c>
      <c r="O30">
        <v>60</v>
      </c>
      <c r="P30">
        <v>6.7</v>
      </c>
      <c r="Q30">
        <v>124</v>
      </c>
      <c r="R30">
        <v>13.9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2005</v>
      </c>
      <c r="K31">
        <v>183</v>
      </c>
      <c r="L31">
        <v>20.9</v>
      </c>
      <c r="M31">
        <v>0</v>
      </c>
      <c r="N31">
        <v>0</v>
      </c>
      <c r="O31">
        <v>58</v>
      </c>
      <c r="P31">
        <v>6.6</v>
      </c>
      <c r="Q31">
        <v>125</v>
      </c>
      <c r="R31">
        <v>14.3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2006</v>
      </c>
      <c r="K32">
        <v>177</v>
      </c>
      <c r="L32">
        <v>18.899999999999999</v>
      </c>
      <c r="M32">
        <v>1</v>
      </c>
      <c r="N32">
        <v>0.1</v>
      </c>
      <c r="O32">
        <v>65</v>
      </c>
      <c r="P32">
        <v>7</v>
      </c>
      <c r="Q32">
        <v>111</v>
      </c>
      <c r="R32">
        <v>11.9</v>
      </c>
    </row>
    <row r="33" spans="1:21" x14ac:dyDescent="0.3">
      <c r="A33" t="s">
        <v>8</v>
      </c>
      <c r="B33" s="3"/>
      <c r="C33" s="3">
        <v>3</v>
      </c>
      <c r="D33" s="3"/>
      <c r="E33" s="3"/>
      <c r="F33" s="3"/>
      <c r="G33">
        <f t="shared" si="5"/>
        <v>3</v>
      </c>
      <c r="H33" s="5">
        <f t="shared" si="10"/>
        <v>0.1875</v>
      </c>
      <c r="J33">
        <v>2007</v>
      </c>
      <c r="K33">
        <v>213</v>
      </c>
      <c r="L33">
        <v>23.5</v>
      </c>
      <c r="M33">
        <v>0</v>
      </c>
      <c r="N33">
        <v>0</v>
      </c>
      <c r="O33">
        <v>63</v>
      </c>
      <c r="P33">
        <v>7</v>
      </c>
      <c r="Q33">
        <v>150</v>
      </c>
      <c r="R33">
        <v>16.600000000000001</v>
      </c>
    </row>
    <row r="34" spans="1:21" x14ac:dyDescent="0.3">
      <c r="A34" t="s">
        <v>9</v>
      </c>
      <c r="B34" s="3"/>
      <c r="C34" s="3">
        <v>1</v>
      </c>
      <c r="D34" s="3"/>
      <c r="E34" s="3"/>
      <c r="F34" s="3"/>
      <c r="G34">
        <f t="shared" si="5"/>
        <v>1</v>
      </c>
      <c r="H34" s="5">
        <f t="shared" si="10"/>
        <v>6.25E-2</v>
      </c>
      <c r="J34">
        <v>2008</v>
      </c>
      <c r="K34">
        <v>210</v>
      </c>
      <c r="L34">
        <v>21.3</v>
      </c>
      <c r="M34">
        <v>0</v>
      </c>
      <c r="N34">
        <v>0</v>
      </c>
      <c r="O34">
        <v>60</v>
      </c>
      <c r="P34">
        <v>6.1</v>
      </c>
      <c r="Q34">
        <v>150</v>
      </c>
      <c r="R34">
        <v>15.2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5"/>
        <v>0</v>
      </c>
      <c r="H35" s="5">
        <f t="shared" si="10"/>
        <v>0</v>
      </c>
      <c r="J35">
        <v>2009</v>
      </c>
      <c r="K35">
        <v>188</v>
      </c>
      <c r="L35">
        <v>22.1</v>
      </c>
      <c r="M35">
        <v>2</v>
      </c>
      <c r="N35">
        <v>0.2</v>
      </c>
      <c r="O35">
        <v>58</v>
      </c>
      <c r="P35">
        <v>6.8</v>
      </c>
      <c r="Q35">
        <v>128</v>
      </c>
      <c r="R35">
        <v>15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>
        <v>2</v>
      </c>
      <c r="D37" s="3"/>
      <c r="E37" s="3"/>
      <c r="F37" s="3"/>
      <c r="G37">
        <f t="shared" si="5"/>
        <v>2</v>
      </c>
      <c r="H37" s="5">
        <f t="shared" si="10"/>
        <v>0.125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16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16</v>
      </c>
    </row>
    <row r="39" spans="1:21" x14ac:dyDescent="0.3">
      <c r="G39">
        <f>SUM(G38,G29,G20,G11)</f>
        <v>188</v>
      </c>
    </row>
    <row r="40" spans="1:21" x14ac:dyDescent="0.3">
      <c r="A40" t="s">
        <v>112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3</v>
      </c>
      <c r="G42">
        <f>SUM(B42:F42)</f>
        <v>3</v>
      </c>
    </row>
    <row r="43" spans="1:21" x14ac:dyDescent="0.3">
      <c r="A43" t="s">
        <v>65</v>
      </c>
      <c r="B43">
        <v>2</v>
      </c>
      <c r="G43">
        <f t="shared" ref="G43:G81" si="12">SUM(B43:F43)</f>
        <v>2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C44">
        <v>1</v>
      </c>
      <c r="G44">
        <f t="shared" si="12"/>
        <v>1</v>
      </c>
      <c r="J44">
        <v>188</v>
      </c>
      <c r="K44">
        <v>8.52</v>
      </c>
      <c r="L44">
        <v>2</v>
      </c>
      <c r="M44">
        <v>58</v>
      </c>
      <c r="N44">
        <v>128</v>
      </c>
      <c r="O44">
        <v>30</v>
      </c>
      <c r="P44">
        <v>140</v>
      </c>
      <c r="Q44">
        <v>2</v>
      </c>
      <c r="R44">
        <v>16</v>
      </c>
      <c r="S44">
        <v>26438</v>
      </c>
      <c r="T44">
        <v>3103</v>
      </c>
      <c r="U44">
        <v>140.6</v>
      </c>
    </row>
    <row r="45" spans="1:21" x14ac:dyDescent="0.3">
      <c r="A45" t="s">
        <v>45</v>
      </c>
      <c r="B45">
        <v>1</v>
      </c>
      <c r="C45">
        <v>2</v>
      </c>
      <c r="G45">
        <f t="shared" si="12"/>
        <v>3</v>
      </c>
    </row>
    <row r="46" spans="1:21" x14ac:dyDescent="0.3">
      <c r="A46" t="s">
        <v>46</v>
      </c>
      <c r="B46">
        <v>2</v>
      </c>
      <c r="C46">
        <v>2</v>
      </c>
      <c r="G46">
        <f t="shared" si="12"/>
        <v>4</v>
      </c>
      <c r="J46" t="s">
        <v>77</v>
      </c>
      <c r="K46">
        <f>J44/K44</f>
        <v>22.065727699530516</v>
      </c>
    </row>
    <row r="47" spans="1:21" x14ac:dyDescent="0.3">
      <c r="A47" t="s">
        <v>47</v>
      </c>
      <c r="B47">
        <v>4</v>
      </c>
      <c r="C47">
        <v>3</v>
      </c>
      <c r="E47">
        <v>2</v>
      </c>
      <c r="G47">
        <f t="shared" si="12"/>
        <v>9</v>
      </c>
    </row>
    <row r="48" spans="1:21" x14ac:dyDescent="0.3">
      <c r="A48" t="s">
        <v>48</v>
      </c>
      <c r="B48">
        <v>4</v>
      </c>
      <c r="C48">
        <v>1</v>
      </c>
      <c r="G48">
        <f>SUM(B48:F48)</f>
        <v>5</v>
      </c>
    </row>
    <row r="49" spans="1:7" x14ac:dyDescent="0.3">
      <c r="A49" t="s">
        <v>49</v>
      </c>
      <c r="C49">
        <v>2</v>
      </c>
      <c r="E49">
        <v>1</v>
      </c>
      <c r="G49">
        <f>SUM(B49:F49)</f>
        <v>3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16</v>
      </c>
      <c r="C51">
        <f t="shared" ref="C51:F51" si="13">SUM(C42:C50)</f>
        <v>11</v>
      </c>
      <c r="D51">
        <f t="shared" si="13"/>
        <v>0</v>
      </c>
      <c r="E51">
        <f t="shared" si="13"/>
        <v>3</v>
      </c>
      <c r="F51">
        <f t="shared" si="13"/>
        <v>0</v>
      </c>
      <c r="G51">
        <f t="shared" si="12"/>
        <v>30</v>
      </c>
    </row>
    <row r="52" spans="1:7" x14ac:dyDescent="0.3">
      <c r="A52" t="s">
        <v>51</v>
      </c>
      <c r="B52">
        <v>5</v>
      </c>
      <c r="E52">
        <v>9</v>
      </c>
      <c r="G52">
        <f t="shared" si="12"/>
        <v>14</v>
      </c>
    </row>
    <row r="53" spans="1:7" x14ac:dyDescent="0.3">
      <c r="A53" t="s">
        <v>65</v>
      </c>
      <c r="B53">
        <v>1</v>
      </c>
      <c r="E53">
        <v>4</v>
      </c>
      <c r="G53">
        <f t="shared" si="12"/>
        <v>5</v>
      </c>
    </row>
    <row r="54" spans="1:7" x14ac:dyDescent="0.3">
      <c r="A54" t="s">
        <v>44</v>
      </c>
      <c r="B54">
        <v>4</v>
      </c>
      <c r="E54">
        <v>10</v>
      </c>
      <c r="G54">
        <f t="shared" si="12"/>
        <v>14</v>
      </c>
    </row>
    <row r="55" spans="1:7" x14ac:dyDescent="0.3">
      <c r="A55" t="s">
        <v>45</v>
      </c>
      <c r="B55">
        <v>4</v>
      </c>
      <c r="E55">
        <v>10</v>
      </c>
      <c r="G55">
        <f t="shared" si="12"/>
        <v>14</v>
      </c>
    </row>
    <row r="56" spans="1:7" x14ac:dyDescent="0.3">
      <c r="A56" t="s">
        <v>46</v>
      </c>
      <c r="B56">
        <v>4</v>
      </c>
      <c r="E56">
        <v>7</v>
      </c>
      <c r="G56">
        <f t="shared" si="12"/>
        <v>11</v>
      </c>
    </row>
    <row r="57" spans="1:7" x14ac:dyDescent="0.3">
      <c r="A57" t="s">
        <v>47</v>
      </c>
      <c r="B57">
        <v>14</v>
      </c>
      <c r="E57">
        <v>22</v>
      </c>
      <c r="G57">
        <f t="shared" si="12"/>
        <v>36</v>
      </c>
    </row>
    <row r="58" spans="1:7" x14ac:dyDescent="0.3">
      <c r="A58" t="s">
        <v>48</v>
      </c>
      <c r="B58">
        <v>3</v>
      </c>
      <c r="E58">
        <v>13</v>
      </c>
      <c r="G58">
        <f t="shared" si="12"/>
        <v>16</v>
      </c>
    </row>
    <row r="59" spans="1:7" x14ac:dyDescent="0.3">
      <c r="A59" t="s">
        <v>49</v>
      </c>
      <c r="B59">
        <v>11</v>
      </c>
      <c r="E59">
        <v>16</v>
      </c>
      <c r="G59">
        <f t="shared" si="12"/>
        <v>27</v>
      </c>
    </row>
    <row r="60" spans="1:7" x14ac:dyDescent="0.3">
      <c r="A60" t="s">
        <v>50</v>
      </c>
      <c r="B60">
        <v>2</v>
      </c>
      <c r="E60">
        <v>1</v>
      </c>
      <c r="G60">
        <f t="shared" si="12"/>
        <v>3</v>
      </c>
    </row>
    <row r="61" spans="1:7" x14ac:dyDescent="0.3">
      <c r="A61" t="s">
        <v>36</v>
      </c>
      <c r="B61">
        <f>SUM(B52:B60)</f>
        <v>48</v>
      </c>
      <c r="C61">
        <f t="shared" ref="C61:F61" si="14">SUM(C52:C60)</f>
        <v>0</v>
      </c>
      <c r="D61">
        <f t="shared" si="14"/>
        <v>0</v>
      </c>
      <c r="E61">
        <f t="shared" si="14"/>
        <v>92</v>
      </c>
      <c r="F61">
        <f t="shared" si="14"/>
        <v>0</v>
      </c>
      <c r="G61" s="3">
        <f t="shared" si="12"/>
        <v>140</v>
      </c>
    </row>
    <row r="62" spans="1:7" x14ac:dyDescent="0.3">
      <c r="A62" t="s">
        <v>51</v>
      </c>
      <c r="G62" s="3">
        <f t="shared" si="12"/>
        <v>0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G65" s="3">
        <f t="shared" si="12"/>
        <v>0</v>
      </c>
    </row>
    <row r="66" spans="1:7" x14ac:dyDescent="0.3">
      <c r="A66" t="s">
        <v>46</v>
      </c>
      <c r="G66" s="3">
        <f t="shared" si="12"/>
        <v>0</v>
      </c>
    </row>
    <row r="67" spans="1:7" x14ac:dyDescent="0.3">
      <c r="A67" t="s">
        <v>47</v>
      </c>
      <c r="D67">
        <v>2</v>
      </c>
      <c r="G67" s="3">
        <f t="shared" si="12"/>
        <v>2</v>
      </c>
    </row>
    <row r="68" spans="1:7" x14ac:dyDescent="0.3">
      <c r="A68" t="s">
        <v>48</v>
      </c>
      <c r="G68" s="3">
        <f t="shared" si="12"/>
        <v>0</v>
      </c>
    </row>
    <row r="69" spans="1:7" x14ac:dyDescent="0.3">
      <c r="A69" t="s">
        <v>49</v>
      </c>
      <c r="G69" s="3">
        <f t="shared" si="12"/>
        <v>0</v>
      </c>
    </row>
    <row r="70" spans="1:7" x14ac:dyDescent="0.3">
      <c r="A70" t="s">
        <v>50</v>
      </c>
      <c r="G70" s="3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2</v>
      </c>
      <c r="E71">
        <f t="shared" si="15"/>
        <v>0</v>
      </c>
      <c r="F71">
        <f t="shared" si="15"/>
        <v>0</v>
      </c>
      <c r="G71" s="3">
        <f t="shared" si="12"/>
        <v>2</v>
      </c>
    </row>
    <row r="72" spans="1:7" x14ac:dyDescent="0.3">
      <c r="A72" t="s">
        <v>51</v>
      </c>
      <c r="C72">
        <v>2</v>
      </c>
      <c r="G72" s="3">
        <f t="shared" si="12"/>
        <v>2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C74">
        <v>1</v>
      </c>
      <c r="G74" s="3">
        <f t="shared" si="12"/>
        <v>1</v>
      </c>
    </row>
    <row r="75" spans="1:7" x14ac:dyDescent="0.3">
      <c r="A75" t="s">
        <v>45</v>
      </c>
      <c r="G75" s="3">
        <f t="shared" si="12"/>
        <v>0</v>
      </c>
    </row>
    <row r="76" spans="1:7" x14ac:dyDescent="0.3">
      <c r="A76" t="s">
        <v>46</v>
      </c>
      <c r="G76" s="3">
        <f t="shared" si="12"/>
        <v>0</v>
      </c>
    </row>
    <row r="77" spans="1:7" x14ac:dyDescent="0.3">
      <c r="A77" t="s">
        <v>47</v>
      </c>
      <c r="C77">
        <v>4</v>
      </c>
      <c r="G77" s="3">
        <f t="shared" si="12"/>
        <v>4</v>
      </c>
    </row>
    <row r="78" spans="1:7" x14ac:dyDescent="0.3">
      <c r="A78" t="s">
        <v>48</v>
      </c>
      <c r="C78">
        <v>6</v>
      </c>
      <c r="G78" s="3">
        <f t="shared" si="12"/>
        <v>6</v>
      </c>
    </row>
    <row r="79" spans="1:7" x14ac:dyDescent="0.3">
      <c r="A79" t="s">
        <v>49</v>
      </c>
      <c r="C79">
        <v>2</v>
      </c>
      <c r="G79" s="3">
        <f t="shared" si="12"/>
        <v>2</v>
      </c>
    </row>
    <row r="80" spans="1:7" x14ac:dyDescent="0.3">
      <c r="A80" t="s">
        <v>50</v>
      </c>
      <c r="C80">
        <v>1</v>
      </c>
      <c r="G80" s="3">
        <f t="shared" si="12"/>
        <v>1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16</v>
      </c>
      <c r="D81">
        <f t="shared" si="16"/>
        <v>0</v>
      </c>
      <c r="E81">
        <f t="shared" si="16"/>
        <v>0</v>
      </c>
      <c r="F81">
        <f t="shared" si="16"/>
        <v>0</v>
      </c>
      <c r="G81" s="3">
        <f t="shared" si="12"/>
        <v>16</v>
      </c>
    </row>
    <row r="82" spans="1:7" x14ac:dyDescent="0.3">
      <c r="A82" t="s">
        <v>52</v>
      </c>
      <c r="B82">
        <f>SUM(B81,B71,B61,B51)</f>
        <v>64</v>
      </c>
      <c r="C82">
        <f t="shared" ref="C82:F82" si="17">SUM(C81,C71,C61,C51)</f>
        <v>27</v>
      </c>
      <c r="D82">
        <f t="shared" si="17"/>
        <v>2</v>
      </c>
      <c r="E82">
        <f t="shared" si="17"/>
        <v>95</v>
      </c>
      <c r="F82">
        <f t="shared" si="17"/>
        <v>0</v>
      </c>
      <c r="G82" s="3">
        <f>SUM(G81,G71,G61,G51)</f>
        <v>188</v>
      </c>
    </row>
    <row r="86" spans="1:7" x14ac:dyDescent="0.3">
      <c r="A86" t="s">
        <v>51</v>
      </c>
      <c r="B86">
        <f>B72+B62+B52+B42</f>
        <v>8</v>
      </c>
      <c r="C86">
        <f t="shared" ref="C86:G86" si="18">C72+C62+C52+C42</f>
        <v>2</v>
      </c>
      <c r="D86">
        <f t="shared" si="18"/>
        <v>0</v>
      </c>
      <c r="E86">
        <f t="shared" si="18"/>
        <v>9</v>
      </c>
      <c r="F86">
        <f t="shared" si="18"/>
        <v>0</v>
      </c>
      <c r="G86">
        <f t="shared" si="18"/>
        <v>19</v>
      </c>
    </row>
    <row r="87" spans="1:7" x14ac:dyDescent="0.3">
      <c r="A87" t="s">
        <v>65</v>
      </c>
      <c r="B87">
        <f t="shared" ref="B87:G95" si="19">B73+B63+B53+B43</f>
        <v>3</v>
      </c>
      <c r="C87">
        <f t="shared" si="19"/>
        <v>0</v>
      </c>
      <c r="D87">
        <f t="shared" si="19"/>
        <v>0</v>
      </c>
      <c r="E87">
        <f t="shared" si="19"/>
        <v>4</v>
      </c>
      <c r="F87">
        <f t="shared" si="19"/>
        <v>0</v>
      </c>
      <c r="G87">
        <f t="shared" si="19"/>
        <v>7</v>
      </c>
    </row>
    <row r="88" spans="1:7" x14ac:dyDescent="0.3">
      <c r="A88" t="s">
        <v>44</v>
      </c>
      <c r="B88">
        <f t="shared" si="19"/>
        <v>4</v>
      </c>
      <c r="C88">
        <f t="shared" si="19"/>
        <v>2</v>
      </c>
      <c r="D88">
        <f t="shared" si="19"/>
        <v>0</v>
      </c>
      <c r="E88">
        <f t="shared" si="19"/>
        <v>10</v>
      </c>
      <c r="F88">
        <f t="shared" si="19"/>
        <v>0</v>
      </c>
      <c r="G88">
        <f t="shared" si="19"/>
        <v>16</v>
      </c>
    </row>
    <row r="89" spans="1:7" x14ac:dyDescent="0.3">
      <c r="A89" t="s">
        <v>45</v>
      </c>
      <c r="B89">
        <f t="shared" si="19"/>
        <v>5</v>
      </c>
      <c r="C89">
        <f t="shared" si="19"/>
        <v>2</v>
      </c>
      <c r="D89">
        <f t="shared" si="19"/>
        <v>0</v>
      </c>
      <c r="E89">
        <f t="shared" si="19"/>
        <v>10</v>
      </c>
      <c r="F89">
        <f t="shared" si="19"/>
        <v>0</v>
      </c>
      <c r="G89">
        <f t="shared" si="19"/>
        <v>17</v>
      </c>
    </row>
    <row r="90" spans="1:7" x14ac:dyDescent="0.3">
      <c r="A90" t="s">
        <v>46</v>
      </c>
      <c r="B90">
        <f t="shared" si="19"/>
        <v>6</v>
      </c>
      <c r="C90">
        <f t="shared" si="19"/>
        <v>2</v>
      </c>
      <c r="D90">
        <f t="shared" si="19"/>
        <v>0</v>
      </c>
      <c r="E90">
        <f t="shared" si="19"/>
        <v>7</v>
      </c>
      <c r="F90">
        <f t="shared" si="19"/>
        <v>0</v>
      </c>
      <c r="G90">
        <f t="shared" si="19"/>
        <v>15</v>
      </c>
    </row>
    <row r="91" spans="1:7" x14ac:dyDescent="0.3">
      <c r="A91" t="s">
        <v>47</v>
      </c>
      <c r="B91">
        <f t="shared" si="19"/>
        <v>18</v>
      </c>
      <c r="C91">
        <f t="shared" si="19"/>
        <v>7</v>
      </c>
      <c r="D91">
        <f t="shared" si="19"/>
        <v>2</v>
      </c>
      <c r="E91">
        <f t="shared" si="19"/>
        <v>24</v>
      </c>
      <c r="F91">
        <f t="shared" si="19"/>
        <v>0</v>
      </c>
      <c r="G91">
        <f t="shared" si="19"/>
        <v>51</v>
      </c>
    </row>
    <row r="92" spans="1:7" x14ac:dyDescent="0.3">
      <c r="A92" t="s">
        <v>48</v>
      </c>
      <c r="B92">
        <f t="shared" si="19"/>
        <v>7</v>
      </c>
      <c r="C92">
        <f t="shared" si="19"/>
        <v>7</v>
      </c>
      <c r="D92">
        <f t="shared" si="19"/>
        <v>0</v>
      </c>
      <c r="E92">
        <f t="shared" si="19"/>
        <v>13</v>
      </c>
      <c r="F92">
        <f t="shared" si="19"/>
        <v>0</v>
      </c>
      <c r="G92">
        <f t="shared" si="19"/>
        <v>27</v>
      </c>
    </row>
    <row r="93" spans="1:7" x14ac:dyDescent="0.3">
      <c r="A93" t="s">
        <v>49</v>
      </c>
      <c r="B93">
        <f t="shared" si="19"/>
        <v>11</v>
      </c>
      <c r="C93">
        <f t="shared" si="19"/>
        <v>4</v>
      </c>
      <c r="D93">
        <f t="shared" si="19"/>
        <v>0</v>
      </c>
      <c r="E93">
        <f t="shared" si="19"/>
        <v>17</v>
      </c>
      <c r="F93">
        <f t="shared" si="19"/>
        <v>0</v>
      </c>
      <c r="G93">
        <f t="shared" si="19"/>
        <v>32</v>
      </c>
    </row>
    <row r="94" spans="1:7" x14ac:dyDescent="0.3">
      <c r="A94" t="s">
        <v>50</v>
      </c>
      <c r="B94">
        <f t="shared" si="19"/>
        <v>2</v>
      </c>
      <c r="C94">
        <f t="shared" si="19"/>
        <v>1</v>
      </c>
      <c r="D94">
        <f t="shared" si="19"/>
        <v>0</v>
      </c>
      <c r="E94">
        <f t="shared" si="19"/>
        <v>1</v>
      </c>
      <c r="F94">
        <f t="shared" si="19"/>
        <v>0</v>
      </c>
      <c r="G94">
        <f t="shared" si="19"/>
        <v>4</v>
      </c>
    </row>
    <row r="95" spans="1:7" x14ac:dyDescent="0.3">
      <c r="A95" t="s">
        <v>32</v>
      </c>
      <c r="B95">
        <f t="shared" si="19"/>
        <v>64</v>
      </c>
      <c r="C95">
        <f t="shared" si="19"/>
        <v>27</v>
      </c>
      <c r="D95">
        <f t="shared" si="19"/>
        <v>2</v>
      </c>
      <c r="E95">
        <f t="shared" si="19"/>
        <v>95</v>
      </c>
      <c r="F95">
        <f t="shared" si="19"/>
        <v>0</v>
      </c>
      <c r="G95">
        <f t="shared" si="19"/>
        <v>188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9564-A0F1-4DC5-AD8D-AF23B2629686}">
  <sheetPr>
    <pageSetUpPr fitToPage="1"/>
  </sheetPr>
  <dimension ref="A1:W77"/>
  <sheetViews>
    <sheetView zoomScale="55" zoomScaleNormal="55" workbookViewId="0">
      <selection activeCell="X28" sqref="X28"/>
    </sheetView>
  </sheetViews>
  <sheetFormatPr baseColWidth="10" defaultRowHeight="14.4" x14ac:dyDescent="0.3"/>
  <cols>
    <col min="1" max="1" width="36.6640625" customWidth="1"/>
    <col min="2" max="21" width="5.77734375" bestFit="1" customWidth="1"/>
    <col min="22" max="22" width="7" bestFit="1" customWidth="1"/>
  </cols>
  <sheetData>
    <row r="1" spans="1:23" x14ac:dyDescent="0.3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  <c r="U1">
        <v>2019</v>
      </c>
      <c r="V1" t="s">
        <v>214</v>
      </c>
    </row>
    <row r="2" spans="1:23" x14ac:dyDescent="0.3">
      <c r="A2" s="7" t="s">
        <v>5</v>
      </c>
      <c r="B2" s="7">
        <f>SUM(Bergfrei!U3,'Bundeseigen-Steinsalz'!U3,'Bundeseigen-Kohlenwasserstoffe'!U3,Grundeigen!U3,'Bergbautechnische Aspekte'!U3)</f>
        <v>14</v>
      </c>
      <c r="C2" s="7">
        <f>SUM(Bergfrei!T3,'Bundeseigen-Steinsalz'!T3,'Bundeseigen-Kohlenwasserstoffe'!T3,Grundeigen!T3,'Bergbautechnische Aspekte'!T3)</f>
        <v>17</v>
      </c>
      <c r="D2" s="7">
        <f>SUM(Bergfrei!S3,'Bundeseigen-Steinsalz'!S3,'Bundeseigen-Kohlenwasserstoffe'!S3,Grundeigen!S3,'Bergbautechnische Aspekte'!S3)</f>
        <v>10</v>
      </c>
      <c r="E2" s="7">
        <f>SUM(Bergfrei!R3,'Bundeseigen-Steinsalz'!R3,'Bundeseigen-Kohlenwasserstoffe'!R3,Grundeigen!R3,'Bergbautechnische Aspekte'!R3)</f>
        <v>10</v>
      </c>
      <c r="F2" s="7">
        <f>SUM(Bergfrei!Q3,'Bundeseigen-Steinsalz'!Q3,'Bundeseigen-Kohlenwasserstoffe'!Q3,Grundeigen!Q3,'Bergbautechnische Aspekte'!Q3)</f>
        <v>14</v>
      </c>
      <c r="G2" s="7">
        <f>SUM(Bergfrei!P3,'Bundeseigen-Steinsalz'!P3,'Bundeseigen-Kohlenwasserstoffe'!P3,Grundeigen!P3,'Bergbautechnische Aspekte'!P3)</f>
        <v>14</v>
      </c>
      <c r="H2" s="7">
        <f>SUM(Bergfrei!O3,'Bundeseigen-Steinsalz'!O3,'Bundeseigen-Kohlenwasserstoffe'!O3,Grundeigen!O3,'Bergbautechnische Aspekte'!O3)</f>
        <v>10</v>
      </c>
      <c r="I2" s="7">
        <f>SUM(Bergfrei!N3,'Bundeseigen-Steinsalz'!N3,'Bundeseigen-Kohlenwasserstoffe'!N3,Grundeigen!N3,'Bergbautechnische Aspekte'!N3)</f>
        <v>5</v>
      </c>
      <c r="J2" s="7">
        <f>SUM(Bergfrei!M3,'Bundeseigen-Steinsalz'!M3,'Bundeseigen-Kohlenwasserstoffe'!M3,Grundeigen!M3,'Bergbautechnische Aspekte'!M3)</f>
        <v>10</v>
      </c>
      <c r="K2" s="7">
        <f>SUM(Bergfrei!L3,'Bundeseigen-Steinsalz'!L3,'Bundeseigen-Kohlenwasserstoffe'!L3,Grundeigen!L3,'Bergbautechnische Aspekte'!L3)</f>
        <v>13</v>
      </c>
      <c r="L2" s="7">
        <f>SUM(Bergfrei!K3,'Bundeseigen-Steinsalz'!K3,'Bundeseigen-Kohlenwasserstoffe'!K3,Grundeigen!K3,'Bergbautechnische Aspekte'!K3)</f>
        <v>17</v>
      </c>
      <c r="M2" s="7">
        <f>SUM(Bergfrei!J3,'Bundeseigen-Steinsalz'!J3,'Bundeseigen-Kohlenwasserstoffe'!J3,Grundeigen!J3,'Bergbautechnische Aspekte'!J3)</f>
        <v>9</v>
      </c>
      <c r="N2" s="7">
        <f>SUM(Bergfrei!I3,'Bundeseigen-Steinsalz'!I3,'Bundeseigen-Kohlenwasserstoffe'!I3,Grundeigen!I3,'Bergbautechnische Aspekte'!I3)</f>
        <v>11</v>
      </c>
      <c r="O2" s="7">
        <f>SUM(Bergfrei!H3,'Bundeseigen-Steinsalz'!H3,'Bundeseigen-Kohlenwasserstoffe'!H3,Grundeigen!H3,'Bergbautechnische Aspekte'!H3)</f>
        <v>10</v>
      </c>
      <c r="P2" s="7">
        <f>SUM(Bergfrei!G3,'Bundeseigen-Steinsalz'!G3,'Bundeseigen-Kohlenwasserstoffe'!G3,Grundeigen!G3,'Bergbautechnische Aspekte'!G3)</f>
        <v>6</v>
      </c>
      <c r="Q2" s="7">
        <f>SUM(Bergfrei!F3,'Bundeseigen-Steinsalz'!F3,'Bundeseigen-Kohlenwasserstoffe'!F3,Grundeigen!F3,'Bergbautechnische Aspekte'!F3)</f>
        <v>18</v>
      </c>
      <c r="R2" s="7">
        <f>SUM(Bergfrei!E3,'Bundeseigen-Steinsalz'!E3,'Bundeseigen-Kohlenwasserstoffe'!E3,Grundeigen!E3,'Bergbautechnische Aspekte'!E3)</f>
        <v>11</v>
      </c>
      <c r="S2" s="7">
        <f>SUM(Bergfrei!D3,'Bundeseigen-Steinsalz'!D3,'Bundeseigen-Kohlenwasserstoffe'!D3,Grundeigen!D3,'Bergbautechnische Aspekte'!D3)</f>
        <v>9</v>
      </c>
      <c r="T2" s="7">
        <f>SUM(Bergfrei!C3,'Bundeseigen-Steinsalz'!C3,'Bundeseigen-Kohlenwasserstoffe'!C3,Grundeigen!C3,'Bergbautechnische Aspekte'!C3)</f>
        <v>0</v>
      </c>
      <c r="U2" s="7">
        <f>SUM(Bergfrei!B3,'Bundeseigen-Steinsalz'!B3,'Bundeseigen-Kohlenwasserstoffe'!B3,Grundeigen!B3,'Bergbautechnische Aspekte'!B3)</f>
        <v>10</v>
      </c>
      <c r="V2">
        <f t="shared" ref="V2:V10" si="0">SUM(F2:U2)</f>
        <v>167</v>
      </c>
      <c r="W2" s="37">
        <f>V2/$V$10</f>
        <v>0.42930591259640105</v>
      </c>
    </row>
    <row r="3" spans="1:23" x14ac:dyDescent="0.3">
      <c r="A3" s="7" t="s">
        <v>6</v>
      </c>
      <c r="B3" s="7">
        <f>SUM(Bergfrei!U4,'Bundeseigen-Steinsalz'!U4,'Bundeseigen-Kohlenwasserstoffe'!U4,Grundeigen!U4,'Bergbautechnische Aspekte'!U4)</f>
        <v>2</v>
      </c>
      <c r="C3" s="7">
        <f>SUM(Bergfrei!T4,'Bundeseigen-Steinsalz'!T4,'Bundeseigen-Kohlenwasserstoffe'!T4,Grundeigen!T4,'Bergbautechnische Aspekte'!T4)</f>
        <v>0</v>
      </c>
      <c r="D3" s="7">
        <f>SUM(Bergfrei!S4,'Bundeseigen-Steinsalz'!S4,'Bundeseigen-Kohlenwasserstoffe'!S4,Grundeigen!S4,'Bergbautechnische Aspekte'!S4)</f>
        <v>2</v>
      </c>
      <c r="E3" s="7">
        <f>SUM(Bergfrei!R4,'Bundeseigen-Steinsalz'!R4,'Bundeseigen-Kohlenwasserstoffe'!R4,Grundeigen!R4,'Bergbautechnische Aspekte'!R4)</f>
        <v>2</v>
      </c>
      <c r="F3" s="7">
        <f>SUM(Bergfrei!Q4,'Bundeseigen-Steinsalz'!Q4,'Bundeseigen-Kohlenwasserstoffe'!Q4,Grundeigen!Q4,'Bergbautechnische Aspekte'!Q4)</f>
        <v>1</v>
      </c>
      <c r="G3" s="7">
        <f>SUM(Bergfrei!P4,'Bundeseigen-Steinsalz'!P4,'Bundeseigen-Kohlenwasserstoffe'!P4,Grundeigen!P4,'Bergbautechnische Aspekte'!P4)</f>
        <v>1</v>
      </c>
      <c r="H3" s="7">
        <f>SUM(Bergfrei!O4,'Bundeseigen-Steinsalz'!O4,'Bundeseigen-Kohlenwasserstoffe'!O4,Grundeigen!O4,'Bergbautechnische Aspekte'!O4)</f>
        <v>2</v>
      </c>
      <c r="I3" s="7">
        <f>SUM(Bergfrei!N4,'Bundeseigen-Steinsalz'!N4,'Bundeseigen-Kohlenwasserstoffe'!N4,Grundeigen!N4,'Bergbautechnische Aspekte'!N4)</f>
        <v>1</v>
      </c>
      <c r="J3" s="7">
        <f>SUM(Bergfrei!M4,'Bundeseigen-Steinsalz'!M4,'Bundeseigen-Kohlenwasserstoffe'!M4,Grundeigen!M4,'Bergbautechnische Aspekte'!M4)</f>
        <v>1</v>
      </c>
      <c r="K3" s="7">
        <f>SUM(Bergfrei!L4,'Bundeseigen-Steinsalz'!L4,'Bundeseigen-Kohlenwasserstoffe'!L4,Grundeigen!L4,'Bergbautechnische Aspekte'!L4)</f>
        <v>0</v>
      </c>
      <c r="L3" s="7">
        <f>SUM(Bergfrei!K4,'Bundeseigen-Steinsalz'!K4,'Bundeseigen-Kohlenwasserstoffe'!K4,Grundeigen!K4,'Bergbautechnische Aspekte'!K4)</f>
        <v>1</v>
      </c>
      <c r="M3" s="7">
        <f>SUM(Bergfrei!J4,'Bundeseigen-Steinsalz'!J4,'Bundeseigen-Kohlenwasserstoffe'!J4,Grundeigen!J4,'Bergbautechnische Aspekte'!J4)</f>
        <v>1</v>
      </c>
      <c r="N3" s="7">
        <f>SUM(Bergfrei!I4,'Bundeseigen-Steinsalz'!I4,'Bundeseigen-Kohlenwasserstoffe'!I4,Grundeigen!I4,'Bergbautechnische Aspekte'!I4)</f>
        <v>2</v>
      </c>
      <c r="O3" s="7">
        <f>SUM(Bergfrei!H4,'Bundeseigen-Steinsalz'!H4,'Bundeseigen-Kohlenwasserstoffe'!H4,Grundeigen!H4,'Bergbautechnische Aspekte'!H4)</f>
        <v>0</v>
      </c>
      <c r="P3" s="7">
        <f>SUM(Bergfrei!G4,'Bundeseigen-Steinsalz'!G4,'Bundeseigen-Kohlenwasserstoffe'!G4,Grundeigen!G4,'Bergbautechnische Aspekte'!G4)</f>
        <v>0</v>
      </c>
      <c r="Q3" s="7">
        <f>SUM(Bergfrei!F4,'Bundeseigen-Steinsalz'!F4,'Bundeseigen-Kohlenwasserstoffe'!F4,Grundeigen!F4,'Bergbautechnische Aspekte'!F4)</f>
        <v>1</v>
      </c>
      <c r="R3" s="7">
        <f>SUM(Bergfrei!E4,'Bundeseigen-Steinsalz'!E4,'Bundeseigen-Kohlenwasserstoffe'!E4,Grundeigen!E4,'Bergbautechnische Aspekte'!E4)</f>
        <v>2</v>
      </c>
      <c r="S3" s="7">
        <f>SUM(Bergfrei!D4,'Bundeseigen-Steinsalz'!D4,'Bundeseigen-Kohlenwasserstoffe'!D4,Grundeigen!D4,'Bergbautechnische Aspekte'!D4)</f>
        <v>1</v>
      </c>
      <c r="T3" s="7">
        <f>SUM(Bergfrei!C4,'Bundeseigen-Steinsalz'!C4,'Bundeseigen-Kohlenwasserstoffe'!C4,Grundeigen!C4,'Bergbautechnische Aspekte'!C4)</f>
        <v>4</v>
      </c>
      <c r="U3" s="7">
        <f>SUM(Bergfrei!B4,'Bundeseigen-Steinsalz'!B4,'Bundeseigen-Kohlenwasserstoffe'!B4,Grundeigen!B4,'Bergbautechnische Aspekte'!B4)</f>
        <v>0</v>
      </c>
      <c r="V3">
        <f t="shared" si="0"/>
        <v>18</v>
      </c>
      <c r="W3" s="37">
        <f t="shared" ref="W3:W9" si="1">V3/$V$10</f>
        <v>4.6272493573264781E-2</v>
      </c>
    </row>
    <row r="4" spans="1:23" x14ac:dyDescent="0.3">
      <c r="A4" s="7" t="s">
        <v>33</v>
      </c>
      <c r="B4" s="7">
        <f>SUM(Bergfrei!U5,'Bundeseigen-Steinsalz'!U5,'Bundeseigen-Kohlenwasserstoffe'!U5,Grundeigen!U5,'Bergbautechnische Aspekte'!U5)</f>
        <v>3</v>
      </c>
      <c r="C4" s="7">
        <f>SUM(Bergfrei!T5,'Bundeseigen-Steinsalz'!T5,'Bundeseigen-Kohlenwasserstoffe'!T5,Grundeigen!T5,'Bergbautechnische Aspekte'!T5)</f>
        <v>1</v>
      </c>
      <c r="D4" s="7">
        <f>SUM(Bergfrei!S5,'Bundeseigen-Steinsalz'!S5,'Bundeseigen-Kohlenwasserstoffe'!S5,Grundeigen!S5,'Bergbautechnische Aspekte'!S5)</f>
        <v>2</v>
      </c>
      <c r="E4" s="7">
        <f>SUM(Bergfrei!R5,'Bundeseigen-Steinsalz'!R5,'Bundeseigen-Kohlenwasserstoffe'!R5,Grundeigen!R5,'Bergbautechnische Aspekte'!R5)</f>
        <v>3</v>
      </c>
      <c r="F4" s="7">
        <f>SUM(Bergfrei!Q5,'Bundeseigen-Steinsalz'!Q5,'Bundeseigen-Kohlenwasserstoffe'!Q5,Grundeigen!Q5,'Bergbautechnische Aspekte'!Q5)</f>
        <v>2</v>
      </c>
      <c r="G4" s="7">
        <f>SUM(Bergfrei!P5,'Bundeseigen-Steinsalz'!P5,'Bundeseigen-Kohlenwasserstoffe'!P5,Grundeigen!P5,'Bergbautechnische Aspekte'!P5)</f>
        <v>0</v>
      </c>
      <c r="H4" s="7">
        <f>SUM(Bergfrei!O5,'Bundeseigen-Steinsalz'!O5,'Bundeseigen-Kohlenwasserstoffe'!O5,Grundeigen!O5,'Bergbautechnische Aspekte'!O5)</f>
        <v>4</v>
      </c>
      <c r="I4" s="7">
        <f>SUM(Bergfrei!N5,'Bundeseigen-Steinsalz'!N5,'Bundeseigen-Kohlenwasserstoffe'!N5,Grundeigen!N5,'Bergbautechnische Aspekte'!N5)</f>
        <v>2</v>
      </c>
      <c r="J4" s="7">
        <f>SUM(Bergfrei!M5,'Bundeseigen-Steinsalz'!M5,'Bundeseigen-Kohlenwasserstoffe'!M5,Grundeigen!M5,'Bergbautechnische Aspekte'!M5)</f>
        <v>5</v>
      </c>
      <c r="K4" s="7">
        <f>SUM(Bergfrei!L5,'Bundeseigen-Steinsalz'!L5,'Bundeseigen-Kohlenwasserstoffe'!L5,Grundeigen!L5,'Bergbautechnische Aspekte'!L5)</f>
        <v>2</v>
      </c>
      <c r="L4" s="7">
        <f>SUM(Bergfrei!K5,'Bundeseigen-Steinsalz'!K5,'Bundeseigen-Kohlenwasserstoffe'!K5,Grundeigen!K5,'Bergbautechnische Aspekte'!K5)</f>
        <v>3</v>
      </c>
      <c r="M4" s="7">
        <f>SUM(Bergfrei!J5,'Bundeseigen-Steinsalz'!J5,'Bundeseigen-Kohlenwasserstoffe'!J5,Grundeigen!J5,'Bergbautechnische Aspekte'!J5)</f>
        <v>2</v>
      </c>
      <c r="N4" s="7">
        <f>SUM(Bergfrei!I5,'Bundeseigen-Steinsalz'!I5,'Bundeseigen-Kohlenwasserstoffe'!I5,Grundeigen!I5,'Bergbautechnische Aspekte'!I5)</f>
        <v>2</v>
      </c>
      <c r="O4" s="7">
        <f>SUM(Bergfrei!H5,'Bundeseigen-Steinsalz'!H5,'Bundeseigen-Kohlenwasserstoffe'!H5,Grundeigen!H5,'Bergbautechnische Aspekte'!H5)</f>
        <v>1</v>
      </c>
      <c r="P4" s="7">
        <f>SUM(Bergfrei!G5,'Bundeseigen-Steinsalz'!G5,'Bundeseigen-Kohlenwasserstoffe'!G5,Grundeigen!G5,'Bergbautechnische Aspekte'!G5)</f>
        <v>3</v>
      </c>
      <c r="Q4" s="7">
        <f>SUM(Bergfrei!F5,'Bundeseigen-Steinsalz'!F5,'Bundeseigen-Kohlenwasserstoffe'!F5,Grundeigen!F5,'Bergbautechnische Aspekte'!F5)</f>
        <v>3</v>
      </c>
      <c r="R4" s="7">
        <f>SUM(Bergfrei!E5,'Bundeseigen-Steinsalz'!E5,'Bundeseigen-Kohlenwasserstoffe'!E5,Grundeigen!E5,'Bergbautechnische Aspekte'!E5)</f>
        <v>2</v>
      </c>
      <c r="S4" s="7">
        <f>SUM(Bergfrei!D5,'Bundeseigen-Steinsalz'!D5,'Bundeseigen-Kohlenwasserstoffe'!D5,Grundeigen!D5,'Bergbautechnische Aspekte'!D5)</f>
        <v>1</v>
      </c>
      <c r="T4" s="7">
        <f>SUM(Bergfrei!C5,'Bundeseigen-Steinsalz'!C5,'Bundeseigen-Kohlenwasserstoffe'!C5,Grundeigen!C5,'Bergbautechnische Aspekte'!C5)</f>
        <v>2</v>
      </c>
      <c r="U4" s="7">
        <f>SUM(Bergfrei!B5,'Bundeseigen-Steinsalz'!B5,'Bundeseigen-Kohlenwasserstoffe'!B5,Grundeigen!B5,'Bergbautechnische Aspekte'!B5)</f>
        <v>2</v>
      </c>
      <c r="V4">
        <f t="shared" si="0"/>
        <v>36</v>
      </c>
      <c r="W4" s="37">
        <f t="shared" si="1"/>
        <v>9.2544987146529561E-2</v>
      </c>
    </row>
    <row r="5" spans="1:23" x14ac:dyDescent="0.3">
      <c r="A5" s="7" t="s">
        <v>8</v>
      </c>
      <c r="B5" s="7">
        <f>SUM(Bergfrei!U6,'Bundeseigen-Steinsalz'!U6,'Bundeseigen-Kohlenwasserstoffe'!U6,Grundeigen!U6,'Bergbautechnische Aspekte'!U6)</f>
        <v>6</v>
      </c>
      <c r="C5" s="7">
        <f>SUM(Bergfrei!T6,'Bundeseigen-Steinsalz'!T6,'Bundeseigen-Kohlenwasserstoffe'!T6,Grundeigen!T6,'Bergbautechnische Aspekte'!T6)</f>
        <v>8</v>
      </c>
      <c r="D5" s="7">
        <f>SUM(Bergfrei!S6,'Bundeseigen-Steinsalz'!S6,'Bundeseigen-Kohlenwasserstoffe'!S6,Grundeigen!S6,'Bergbautechnische Aspekte'!S6)</f>
        <v>3</v>
      </c>
      <c r="E5" s="7">
        <f>SUM(Bergfrei!R6,'Bundeseigen-Steinsalz'!R6,'Bundeseigen-Kohlenwasserstoffe'!R6,Grundeigen!R6,'Bergbautechnische Aspekte'!R6)</f>
        <v>7</v>
      </c>
      <c r="F5" s="7">
        <f>SUM(Bergfrei!Q6,'Bundeseigen-Steinsalz'!Q6,'Bundeseigen-Kohlenwasserstoffe'!Q6,Grundeigen!Q6,'Bergbautechnische Aspekte'!Q6)</f>
        <v>3</v>
      </c>
      <c r="G5" s="7">
        <f>SUM(Bergfrei!P6,'Bundeseigen-Steinsalz'!P6,'Bundeseigen-Kohlenwasserstoffe'!P6,Grundeigen!P6,'Bergbautechnische Aspekte'!P6)</f>
        <v>3</v>
      </c>
      <c r="H5" s="7">
        <f>SUM(Bergfrei!O6,'Bundeseigen-Steinsalz'!O6,'Bundeseigen-Kohlenwasserstoffe'!O6,Grundeigen!O6,'Bergbautechnische Aspekte'!O6)</f>
        <v>2</v>
      </c>
      <c r="I5" s="7">
        <f>SUM(Bergfrei!N6,'Bundeseigen-Steinsalz'!N6,'Bundeseigen-Kohlenwasserstoffe'!N6,Grundeigen!N6,'Bergbautechnische Aspekte'!N6)</f>
        <v>5</v>
      </c>
      <c r="J5" s="7">
        <f>SUM(Bergfrei!M6,'Bundeseigen-Steinsalz'!M6,'Bundeseigen-Kohlenwasserstoffe'!M6,Grundeigen!M6,'Bergbautechnische Aspekte'!M6)</f>
        <v>1</v>
      </c>
      <c r="K5" s="7">
        <f>SUM(Bergfrei!L6,'Bundeseigen-Steinsalz'!L6,'Bundeseigen-Kohlenwasserstoffe'!L6,Grundeigen!L6,'Bergbautechnische Aspekte'!L6)</f>
        <v>2</v>
      </c>
      <c r="L5" s="7">
        <f>SUM(Bergfrei!K6,'Bundeseigen-Steinsalz'!K6,'Bundeseigen-Kohlenwasserstoffe'!K6,Grundeigen!K6,'Bergbautechnische Aspekte'!K6)</f>
        <v>3</v>
      </c>
      <c r="M5" s="7">
        <f>SUM(Bergfrei!J6,'Bundeseigen-Steinsalz'!J6,'Bundeseigen-Kohlenwasserstoffe'!J6,Grundeigen!J6,'Bergbautechnische Aspekte'!J6)</f>
        <v>3</v>
      </c>
      <c r="N5" s="7">
        <f>SUM(Bergfrei!I6,'Bundeseigen-Steinsalz'!I6,'Bundeseigen-Kohlenwasserstoffe'!I6,Grundeigen!I6,'Bergbautechnische Aspekte'!I6)</f>
        <v>2</v>
      </c>
      <c r="O5" s="7">
        <f>SUM(Bergfrei!H6,'Bundeseigen-Steinsalz'!H6,'Bundeseigen-Kohlenwasserstoffe'!H6,Grundeigen!H6,'Bergbautechnische Aspekte'!H6)</f>
        <v>0</v>
      </c>
      <c r="P5" s="7">
        <f>SUM(Bergfrei!G6,'Bundeseigen-Steinsalz'!G6,'Bundeseigen-Kohlenwasserstoffe'!G6,Grundeigen!G6,'Bergbautechnische Aspekte'!G6)</f>
        <v>0</v>
      </c>
      <c r="Q5" s="7">
        <f>SUM(Bergfrei!F6,'Bundeseigen-Steinsalz'!F6,'Bundeseigen-Kohlenwasserstoffe'!F6,Grundeigen!F6,'Bergbautechnische Aspekte'!F6)</f>
        <v>4</v>
      </c>
      <c r="R5" s="7">
        <f>SUM(Bergfrei!E6,'Bundeseigen-Steinsalz'!E6,'Bundeseigen-Kohlenwasserstoffe'!E6,Grundeigen!E6,'Bergbautechnische Aspekte'!E6)</f>
        <v>1</v>
      </c>
      <c r="S5" s="7">
        <f>SUM(Bergfrei!D6,'Bundeseigen-Steinsalz'!D6,'Bundeseigen-Kohlenwasserstoffe'!D6,Grundeigen!D6,'Bergbautechnische Aspekte'!D6)</f>
        <v>3</v>
      </c>
      <c r="T5" s="7">
        <f>SUM(Bergfrei!C6,'Bundeseigen-Steinsalz'!C6,'Bundeseigen-Kohlenwasserstoffe'!C6,Grundeigen!C6,'Bergbautechnische Aspekte'!C6)</f>
        <v>0</v>
      </c>
      <c r="U5" s="7">
        <f>SUM(Bergfrei!B6,'Bundeseigen-Steinsalz'!B6,'Bundeseigen-Kohlenwasserstoffe'!B6,Grundeigen!B6,'Bergbautechnische Aspekte'!B6)</f>
        <v>0</v>
      </c>
      <c r="V5">
        <f t="shared" si="0"/>
        <v>32</v>
      </c>
      <c r="W5" s="37">
        <f t="shared" si="1"/>
        <v>8.2262210796915161E-2</v>
      </c>
    </row>
    <row r="6" spans="1:23" x14ac:dyDescent="0.3">
      <c r="A6" s="7" t="s">
        <v>9</v>
      </c>
      <c r="B6" s="7">
        <f>SUM(Bergfrei!U7,'Bundeseigen-Steinsalz'!U7,'Bundeseigen-Kohlenwasserstoffe'!U7,Grundeigen!U7,'Bergbautechnische Aspekte'!U7)</f>
        <v>6</v>
      </c>
      <c r="C6" s="7">
        <f>SUM(Bergfrei!T7,'Bundeseigen-Steinsalz'!T7,'Bundeseigen-Kohlenwasserstoffe'!T7,Grundeigen!T7,'Bergbautechnische Aspekte'!T7)</f>
        <v>2</v>
      </c>
      <c r="D6" s="7">
        <f>SUM(Bergfrei!S7,'Bundeseigen-Steinsalz'!S7,'Bundeseigen-Kohlenwasserstoffe'!S7,Grundeigen!S7,'Bergbautechnische Aspekte'!S7)</f>
        <v>4</v>
      </c>
      <c r="E6" s="7">
        <f>SUM(Bergfrei!R7,'Bundeseigen-Steinsalz'!R7,'Bundeseigen-Kohlenwasserstoffe'!R7,Grundeigen!R7,'Bergbautechnische Aspekte'!R7)</f>
        <v>1</v>
      </c>
      <c r="F6" s="7">
        <f>SUM(Bergfrei!Q7,'Bundeseigen-Steinsalz'!Q7,'Bundeseigen-Kohlenwasserstoffe'!Q7,Grundeigen!Q7,'Bergbautechnische Aspekte'!Q7)</f>
        <v>3</v>
      </c>
      <c r="G6" s="7">
        <f>SUM(Bergfrei!P7,'Bundeseigen-Steinsalz'!P7,'Bundeseigen-Kohlenwasserstoffe'!P7,Grundeigen!P7,'Bergbautechnische Aspekte'!P7)</f>
        <v>5</v>
      </c>
      <c r="H6" s="7">
        <f>SUM(Bergfrei!O7,'Bundeseigen-Steinsalz'!O7,'Bundeseigen-Kohlenwasserstoffe'!O7,Grundeigen!O7,'Bergbautechnische Aspekte'!O7)</f>
        <v>6</v>
      </c>
      <c r="I6" s="7">
        <f>SUM(Bergfrei!N7,'Bundeseigen-Steinsalz'!N7,'Bundeseigen-Kohlenwasserstoffe'!N7,Grundeigen!N7,'Bergbautechnische Aspekte'!N7)</f>
        <v>3</v>
      </c>
      <c r="J6" s="7">
        <f>SUM(Bergfrei!M7,'Bundeseigen-Steinsalz'!M7,'Bundeseigen-Kohlenwasserstoffe'!M7,Grundeigen!M7,'Bergbautechnische Aspekte'!M7)</f>
        <v>1</v>
      </c>
      <c r="K6" s="7">
        <f>SUM(Bergfrei!L7,'Bundeseigen-Steinsalz'!L7,'Bundeseigen-Kohlenwasserstoffe'!L7,Grundeigen!L7,'Bergbautechnische Aspekte'!L7)</f>
        <v>9</v>
      </c>
      <c r="L6" s="7">
        <f>SUM(Bergfrei!K7,'Bundeseigen-Steinsalz'!K7,'Bundeseigen-Kohlenwasserstoffe'!K7,Grundeigen!K7,'Bergbautechnische Aspekte'!K7)</f>
        <v>1</v>
      </c>
      <c r="M6" s="7">
        <f>SUM(Bergfrei!J7,'Bundeseigen-Steinsalz'!J7,'Bundeseigen-Kohlenwasserstoffe'!J7,Grundeigen!J7,'Bergbautechnische Aspekte'!J7)</f>
        <v>0</v>
      </c>
      <c r="N6" s="7">
        <f>SUM(Bergfrei!I7,'Bundeseigen-Steinsalz'!I7,'Bundeseigen-Kohlenwasserstoffe'!I7,Grundeigen!I7,'Bergbautechnische Aspekte'!I7)</f>
        <v>5</v>
      </c>
      <c r="O6" s="7">
        <f>SUM(Bergfrei!H7,'Bundeseigen-Steinsalz'!H7,'Bundeseigen-Kohlenwasserstoffe'!H7,Grundeigen!H7,'Bergbautechnische Aspekte'!H7)</f>
        <v>2</v>
      </c>
      <c r="P6" s="7">
        <f>SUM(Bergfrei!G7,'Bundeseigen-Steinsalz'!G7,'Bundeseigen-Kohlenwasserstoffe'!G7,Grundeigen!G7,'Bergbautechnische Aspekte'!G7)</f>
        <v>0</v>
      </c>
      <c r="Q6" s="7">
        <f>SUM(Bergfrei!F7,'Bundeseigen-Steinsalz'!F7,'Bundeseigen-Kohlenwasserstoffe'!F7,Grundeigen!F7,'Bergbautechnische Aspekte'!F7)</f>
        <v>1</v>
      </c>
      <c r="R6" s="7">
        <f>SUM(Bergfrei!E7,'Bundeseigen-Steinsalz'!E7,'Bundeseigen-Kohlenwasserstoffe'!E7,Grundeigen!E7,'Bergbautechnische Aspekte'!E7)</f>
        <v>2</v>
      </c>
      <c r="S6" s="7">
        <f>SUM(Bergfrei!D7,'Bundeseigen-Steinsalz'!D7,'Bundeseigen-Kohlenwasserstoffe'!D7,Grundeigen!D7,'Bergbautechnische Aspekte'!D7)</f>
        <v>0</v>
      </c>
      <c r="T6" s="7">
        <f>SUM(Bergfrei!C7,'Bundeseigen-Steinsalz'!C7,'Bundeseigen-Kohlenwasserstoffe'!C7,Grundeigen!C7,'Bergbautechnische Aspekte'!C7)</f>
        <v>0</v>
      </c>
      <c r="U6" s="7">
        <f>SUM(Bergfrei!B7,'Bundeseigen-Steinsalz'!B7,'Bundeseigen-Kohlenwasserstoffe'!B7,Grundeigen!B7,'Bergbautechnische Aspekte'!B7)</f>
        <v>0</v>
      </c>
      <c r="V6">
        <f t="shared" si="0"/>
        <v>38</v>
      </c>
      <c r="W6" s="37">
        <f t="shared" si="1"/>
        <v>9.7686375321336755E-2</v>
      </c>
    </row>
    <row r="7" spans="1:23" x14ac:dyDescent="0.3">
      <c r="A7" s="7" t="s">
        <v>10</v>
      </c>
      <c r="B7" s="7">
        <f>SUM(Bergfrei!U8,'Bundeseigen-Steinsalz'!U8,'Bundeseigen-Kohlenwasserstoffe'!U8,Grundeigen!U8,'Bergbautechnische Aspekte'!U8)</f>
        <v>0</v>
      </c>
      <c r="C7" s="7">
        <f>SUM(Bergfrei!T8,'Bundeseigen-Steinsalz'!T8,'Bundeseigen-Kohlenwasserstoffe'!T8,Grundeigen!T8,'Bergbautechnische Aspekte'!T8)</f>
        <v>0</v>
      </c>
      <c r="D7" s="7">
        <f>SUM(Bergfrei!S8,'Bundeseigen-Steinsalz'!S8,'Bundeseigen-Kohlenwasserstoffe'!S8,Grundeigen!S8,'Bergbautechnische Aspekte'!S8)</f>
        <v>0</v>
      </c>
      <c r="E7" s="7">
        <f>SUM(Bergfrei!R8,'Bundeseigen-Steinsalz'!R8,'Bundeseigen-Kohlenwasserstoffe'!R8,Grundeigen!R8,'Bergbautechnische Aspekte'!R8)</f>
        <v>0</v>
      </c>
      <c r="F7" s="7">
        <f>SUM(Bergfrei!Q8,'Bundeseigen-Steinsalz'!Q8,'Bundeseigen-Kohlenwasserstoffe'!Q8,Grundeigen!Q8,'Bergbautechnische Aspekte'!Q8)</f>
        <v>0</v>
      </c>
      <c r="G7" s="7">
        <f>SUM(Bergfrei!P8,'Bundeseigen-Steinsalz'!P8,'Bundeseigen-Kohlenwasserstoffe'!P8,Grundeigen!P8,'Bergbautechnische Aspekte'!P8)</f>
        <v>0</v>
      </c>
      <c r="H7" s="7">
        <f>SUM(Bergfrei!O8,'Bundeseigen-Steinsalz'!O8,'Bundeseigen-Kohlenwasserstoffe'!O8,Grundeigen!O8,'Bergbautechnische Aspekte'!O8)</f>
        <v>0</v>
      </c>
      <c r="I7" s="7">
        <f>SUM(Bergfrei!N8,'Bundeseigen-Steinsalz'!N8,'Bundeseigen-Kohlenwasserstoffe'!N8,Grundeigen!N8,'Bergbautechnische Aspekte'!N8)</f>
        <v>1</v>
      </c>
      <c r="J7" s="7">
        <f>SUM(Bergfrei!M8,'Bundeseigen-Steinsalz'!M8,'Bundeseigen-Kohlenwasserstoffe'!M8,Grundeigen!M8,'Bergbautechnische Aspekte'!M8)</f>
        <v>0</v>
      </c>
      <c r="K7" s="7">
        <f>SUM(Bergfrei!L8,'Bundeseigen-Steinsalz'!L8,'Bundeseigen-Kohlenwasserstoffe'!L8,Grundeigen!L8,'Bergbautechnische Aspekte'!L8)</f>
        <v>0</v>
      </c>
      <c r="L7" s="7">
        <f>SUM(Bergfrei!K8,'Bundeseigen-Steinsalz'!K8,'Bundeseigen-Kohlenwasserstoffe'!K8,Grundeigen!K8,'Bergbautechnische Aspekte'!K8)</f>
        <v>0</v>
      </c>
      <c r="M7" s="7">
        <f>SUM(Bergfrei!J8,'Bundeseigen-Steinsalz'!J8,'Bundeseigen-Kohlenwasserstoffe'!J8,Grundeigen!J8,'Bergbautechnische Aspekte'!J8)</f>
        <v>0</v>
      </c>
      <c r="N7" s="7">
        <f>SUM(Bergfrei!I8,'Bundeseigen-Steinsalz'!I8,'Bundeseigen-Kohlenwasserstoffe'!I8,Grundeigen!I8,'Bergbautechnische Aspekte'!I8)</f>
        <v>0</v>
      </c>
      <c r="O7" s="7">
        <f>SUM(Bergfrei!H8,'Bundeseigen-Steinsalz'!H8,'Bundeseigen-Kohlenwasserstoffe'!H8,Grundeigen!H8,'Bergbautechnische Aspekte'!H8)</f>
        <v>0</v>
      </c>
      <c r="P7" s="7">
        <f>SUM(Bergfrei!G8,'Bundeseigen-Steinsalz'!G8,'Bundeseigen-Kohlenwasserstoffe'!G8,Grundeigen!G8,'Bergbautechnische Aspekte'!G8)</f>
        <v>0</v>
      </c>
      <c r="Q7" s="7">
        <f>SUM(Bergfrei!F8,'Bundeseigen-Steinsalz'!F8,'Bundeseigen-Kohlenwasserstoffe'!F8,Grundeigen!F8,'Bergbautechnische Aspekte'!F8)</f>
        <v>0</v>
      </c>
      <c r="R7" s="7">
        <f>SUM(Bergfrei!E8,'Bundeseigen-Steinsalz'!E8,'Bundeseigen-Kohlenwasserstoffe'!E8,Grundeigen!E8,'Bergbautechnische Aspekte'!E8)</f>
        <v>0</v>
      </c>
      <c r="S7" s="7">
        <f>SUM(Bergfrei!D8,'Bundeseigen-Steinsalz'!D8,'Bundeseigen-Kohlenwasserstoffe'!D8,Grundeigen!D8,'Bergbautechnische Aspekte'!D8)</f>
        <v>0</v>
      </c>
      <c r="T7" s="7">
        <f>SUM(Bergfrei!C8,'Bundeseigen-Steinsalz'!C8,'Bundeseigen-Kohlenwasserstoffe'!C8,Grundeigen!C8,'Bergbautechnische Aspekte'!C8)</f>
        <v>0</v>
      </c>
      <c r="U7" s="7">
        <f>SUM(Bergfrei!B8,'Bundeseigen-Steinsalz'!B8,'Bundeseigen-Kohlenwasserstoffe'!B8,Grundeigen!B8,'Bergbautechnische Aspekte'!B8)</f>
        <v>1</v>
      </c>
      <c r="V7">
        <f t="shared" si="0"/>
        <v>2</v>
      </c>
      <c r="W7" s="37">
        <f t="shared" si="1"/>
        <v>5.1413881748071976E-3</v>
      </c>
    </row>
    <row r="8" spans="1:23" x14ac:dyDescent="0.3">
      <c r="A8" s="7" t="s">
        <v>35</v>
      </c>
      <c r="B8" s="7">
        <f>SUM(Bergfrei!U9,'Bundeseigen-Steinsalz'!U9,'Bundeseigen-Kohlenwasserstoffe'!U9,Grundeigen!U9,'Bergbautechnische Aspekte'!U9)</f>
        <v>0</v>
      </c>
      <c r="C8" s="7">
        <f>SUM(Bergfrei!T9,'Bundeseigen-Steinsalz'!T9,'Bundeseigen-Kohlenwasserstoffe'!T9,Grundeigen!T9,'Bergbautechnische Aspekte'!T9)</f>
        <v>0</v>
      </c>
      <c r="D8" s="7">
        <f>SUM(Bergfrei!S9,'Bundeseigen-Steinsalz'!S9,'Bundeseigen-Kohlenwasserstoffe'!S9,Grundeigen!S9,'Bergbautechnische Aspekte'!S9)</f>
        <v>0</v>
      </c>
      <c r="E8" s="7">
        <f>SUM(Bergfrei!R9,'Bundeseigen-Steinsalz'!R9,'Bundeseigen-Kohlenwasserstoffe'!R9,Grundeigen!R9,'Bergbautechnische Aspekte'!R9)</f>
        <v>0</v>
      </c>
      <c r="F8" s="7">
        <f>SUM(Bergfrei!Q9,'Bundeseigen-Steinsalz'!Q9,'Bundeseigen-Kohlenwasserstoffe'!Q9,Grundeigen!Q9,'Bergbautechnische Aspekte'!Q9)</f>
        <v>0</v>
      </c>
      <c r="G8" s="7">
        <f>SUM(Bergfrei!P9,'Bundeseigen-Steinsalz'!P9,'Bundeseigen-Kohlenwasserstoffe'!P9,Grundeigen!P9,'Bergbautechnische Aspekte'!P9)</f>
        <v>1</v>
      </c>
      <c r="H8" s="7">
        <f>SUM(Bergfrei!O9,'Bundeseigen-Steinsalz'!O9,'Bundeseigen-Kohlenwasserstoffe'!O9,Grundeigen!O9,'Bergbautechnische Aspekte'!O9)</f>
        <v>0</v>
      </c>
      <c r="I8" s="7">
        <f>SUM(Bergfrei!N9,'Bundeseigen-Steinsalz'!N9,'Bundeseigen-Kohlenwasserstoffe'!N9,Grundeigen!N9,'Bergbautechnische Aspekte'!N9)</f>
        <v>1</v>
      </c>
      <c r="J8" s="7">
        <f>SUM(Bergfrei!M9,'Bundeseigen-Steinsalz'!M9,'Bundeseigen-Kohlenwasserstoffe'!M9,Grundeigen!M9,'Bergbautechnische Aspekte'!M9)</f>
        <v>0</v>
      </c>
      <c r="K8" s="7">
        <f>SUM(Bergfrei!L9,'Bundeseigen-Steinsalz'!L9,'Bundeseigen-Kohlenwasserstoffe'!L9,Grundeigen!L9,'Bergbautechnische Aspekte'!L9)</f>
        <v>0</v>
      </c>
      <c r="L8" s="7">
        <f>SUM(Bergfrei!K9,'Bundeseigen-Steinsalz'!K9,'Bundeseigen-Kohlenwasserstoffe'!K9,Grundeigen!K9,'Bergbautechnische Aspekte'!K9)</f>
        <v>0</v>
      </c>
      <c r="M8" s="7">
        <f>SUM(Bergfrei!J9,'Bundeseigen-Steinsalz'!J9,'Bundeseigen-Kohlenwasserstoffe'!J9,Grundeigen!J9,'Bergbautechnische Aspekte'!J9)</f>
        <v>0</v>
      </c>
      <c r="N8" s="7">
        <f>SUM(Bergfrei!I9,'Bundeseigen-Steinsalz'!I9,'Bundeseigen-Kohlenwasserstoffe'!I9,Grundeigen!I9,'Bergbautechnische Aspekte'!I9)</f>
        <v>1</v>
      </c>
      <c r="O8" s="7">
        <f>SUM(Bergfrei!H9,'Bundeseigen-Steinsalz'!H9,'Bundeseigen-Kohlenwasserstoffe'!H9,Grundeigen!H9,'Bergbautechnische Aspekte'!H9)</f>
        <v>0</v>
      </c>
      <c r="P8" s="7">
        <f>SUM(Bergfrei!G9,'Bundeseigen-Steinsalz'!G9,'Bundeseigen-Kohlenwasserstoffe'!G9,Grundeigen!G9,'Bergbautechnische Aspekte'!G9)</f>
        <v>0</v>
      </c>
      <c r="Q8" s="7">
        <f>SUM(Bergfrei!F9,'Bundeseigen-Steinsalz'!F9,'Bundeseigen-Kohlenwasserstoffe'!F9,Grundeigen!F9,'Bergbautechnische Aspekte'!F9)</f>
        <v>0</v>
      </c>
      <c r="R8" s="7">
        <f>SUM(Bergfrei!E9,'Bundeseigen-Steinsalz'!E9,'Bundeseigen-Kohlenwasserstoffe'!E9,Grundeigen!E9,'Bergbautechnische Aspekte'!E9)</f>
        <v>0</v>
      </c>
      <c r="S8" s="7">
        <f>SUM(Bergfrei!D9,'Bundeseigen-Steinsalz'!D9,'Bundeseigen-Kohlenwasserstoffe'!D9,Grundeigen!D9,'Bergbautechnische Aspekte'!D9)</f>
        <v>0</v>
      </c>
      <c r="T8" s="7">
        <f>SUM(Bergfrei!C9,'Bundeseigen-Steinsalz'!C9,'Bundeseigen-Kohlenwasserstoffe'!C9,Grundeigen!C9,'Bergbautechnische Aspekte'!C9)</f>
        <v>0</v>
      </c>
      <c r="U8" s="7">
        <f>SUM(Bergfrei!B9,'Bundeseigen-Steinsalz'!B9,'Bundeseigen-Kohlenwasserstoffe'!B9,Grundeigen!B9,'Bergbautechnische Aspekte'!B9)</f>
        <v>0</v>
      </c>
      <c r="V8">
        <f t="shared" si="0"/>
        <v>3</v>
      </c>
      <c r="W8" s="37">
        <f t="shared" si="1"/>
        <v>7.7120822622107968E-3</v>
      </c>
    </row>
    <row r="9" spans="1:23" x14ac:dyDescent="0.3">
      <c r="A9" s="7" t="s">
        <v>12</v>
      </c>
      <c r="B9" s="7">
        <f>SUM(Bergfrei!U10,'Bundeseigen-Steinsalz'!U10,'Bundeseigen-Kohlenwasserstoffe'!U10,Grundeigen!U10,'Bergbautechnische Aspekte'!U10)</f>
        <v>2</v>
      </c>
      <c r="C9" s="7">
        <f>SUM(Bergfrei!T10,'Bundeseigen-Steinsalz'!T10,'Bundeseigen-Kohlenwasserstoffe'!T10,Grundeigen!T10,'Bergbautechnische Aspekte'!T10)</f>
        <v>5</v>
      </c>
      <c r="D9" s="7">
        <f>SUM(Bergfrei!S10,'Bundeseigen-Steinsalz'!S10,'Bundeseigen-Kohlenwasserstoffe'!S10,Grundeigen!S10,'Bergbautechnische Aspekte'!S10)</f>
        <v>4</v>
      </c>
      <c r="E9" s="7">
        <f>SUM(Bergfrei!R10,'Bundeseigen-Steinsalz'!R10,'Bundeseigen-Kohlenwasserstoffe'!R10,Grundeigen!R10,'Bergbautechnische Aspekte'!R10)</f>
        <v>3</v>
      </c>
      <c r="F9" s="7">
        <f>SUM(Bergfrei!Q10,'Bundeseigen-Steinsalz'!Q10,'Bundeseigen-Kohlenwasserstoffe'!Q10,Grundeigen!Q10,'Bergbautechnische Aspekte'!Q10)</f>
        <v>5</v>
      </c>
      <c r="G9" s="7">
        <f>SUM(Bergfrei!P10,'Bundeseigen-Steinsalz'!P10,'Bundeseigen-Kohlenwasserstoffe'!P10,Grundeigen!P10,'Bergbautechnische Aspekte'!P10)</f>
        <v>2</v>
      </c>
      <c r="H9" s="7">
        <f>SUM(Bergfrei!O10,'Bundeseigen-Steinsalz'!O10,'Bundeseigen-Kohlenwasserstoffe'!O10,Grundeigen!O10,'Bergbautechnische Aspekte'!O10)</f>
        <v>6</v>
      </c>
      <c r="I9" s="7">
        <f>SUM(Bergfrei!N10,'Bundeseigen-Steinsalz'!N10,'Bundeseigen-Kohlenwasserstoffe'!N10,Grundeigen!N10,'Bergbautechnische Aspekte'!N10)</f>
        <v>8</v>
      </c>
      <c r="J9" s="7">
        <f>SUM(Bergfrei!M10,'Bundeseigen-Steinsalz'!M10,'Bundeseigen-Kohlenwasserstoffe'!M10,Grundeigen!M10,'Bergbautechnische Aspekte'!M10)</f>
        <v>5</v>
      </c>
      <c r="K9" s="7">
        <f>SUM(Bergfrei!L10,'Bundeseigen-Steinsalz'!L10,'Bundeseigen-Kohlenwasserstoffe'!L10,Grundeigen!L10,'Bergbautechnische Aspekte'!L10)</f>
        <v>4</v>
      </c>
      <c r="L9" s="7">
        <f>SUM(Bergfrei!K10,'Bundeseigen-Steinsalz'!K10,'Bundeseigen-Kohlenwasserstoffe'!K10,Grundeigen!K10,'Bergbautechnische Aspekte'!K10)</f>
        <v>6</v>
      </c>
      <c r="M9" s="7">
        <f>SUM(Bergfrei!J10,'Bundeseigen-Steinsalz'!J10,'Bundeseigen-Kohlenwasserstoffe'!J10,Grundeigen!J10,'Bergbautechnische Aspekte'!J10)</f>
        <v>2</v>
      </c>
      <c r="N9" s="7">
        <f>SUM(Bergfrei!I10,'Bundeseigen-Steinsalz'!I10,'Bundeseigen-Kohlenwasserstoffe'!I10,Grundeigen!I10,'Bergbautechnische Aspekte'!I10)</f>
        <v>5</v>
      </c>
      <c r="O9" s="7">
        <f>SUM(Bergfrei!H10,'Bundeseigen-Steinsalz'!H10,'Bundeseigen-Kohlenwasserstoffe'!H10,Grundeigen!H10,'Bergbautechnische Aspekte'!H10)</f>
        <v>7</v>
      </c>
      <c r="P9" s="7">
        <f>SUM(Bergfrei!G10,'Bundeseigen-Steinsalz'!G10,'Bundeseigen-Kohlenwasserstoffe'!G10,Grundeigen!G10,'Bergbautechnische Aspekte'!G10)</f>
        <v>2</v>
      </c>
      <c r="Q9" s="7">
        <f>SUM(Bergfrei!F10,'Bundeseigen-Steinsalz'!F10,'Bundeseigen-Kohlenwasserstoffe'!F10,Grundeigen!F10,'Bergbautechnische Aspekte'!F10)</f>
        <v>4</v>
      </c>
      <c r="R9" s="7">
        <f>SUM(Bergfrei!E10,'Bundeseigen-Steinsalz'!E10,'Bundeseigen-Kohlenwasserstoffe'!E10,Grundeigen!E10,'Bergbautechnische Aspekte'!E10)</f>
        <v>5</v>
      </c>
      <c r="S9" s="7">
        <f>SUM(Bergfrei!D10,'Bundeseigen-Steinsalz'!D10,'Bundeseigen-Kohlenwasserstoffe'!D10,Grundeigen!D10,'Bergbautechnische Aspekte'!D10)</f>
        <v>4</v>
      </c>
      <c r="T9" s="7">
        <f>SUM(Bergfrei!C10,'Bundeseigen-Steinsalz'!C10,'Bundeseigen-Kohlenwasserstoffe'!C10,Grundeigen!C10,'Bergbautechnische Aspekte'!C10)</f>
        <v>5</v>
      </c>
      <c r="U9" s="7">
        <f>SUM(Bergfrei!B10,'Bundeseigen-Steinsalz'!B10,'Bundeseigen-Kohlenwasserstoffe'!B10,Grundeigen!B10,'Bergbautechnische Aspekte'!B10)</f>
        <v>8</v>
      </c>
      <c r="V9">
        <f t="shared" si="0"/>
        <v>78</v>
      </c>
      <c r="W9" s="37">
        <f t="shared" si="1"/>
        <v>0.20051413881748073</v>
      </c>
    </row>
    <row r="10" spans="1:23" x14ac:dyDescent="0.3">
      <c r="A10" s="27" t="s">
        <v>34</v>
      </c>
      <c r="B10" s="27">
        <f>SUM(Bergfrei!U11,'Bundeseigen-Steinsalz'!U11,'Bundeseigen-Kohlenwasserstoffe'!U11,Grundeigen!U11,'Bergbautechnische Aspekte'!U11)</f>
        <v>33</v>
      </c>
      <c r="C10" s="27">
        <f>SUM(Bergfrei!T11,'Bundeseigen-Steinsalz'!T11,'Bundeseigen-Kohlenwasserstoffe'!T11,Grundeigen!T11,'Bergbautechnische Aspekte'!T11)</f>
        <v>33</v>
      </c>
      <c r="D10" s="27">
        <f>SUM(Bergfrei!S11,'Bundeseigen-Steinsalz'!S11,'Bundeseigen-Kohlenwasserstoffe'!S11,Grundeigen!S11,'Bergbautechnische Aspekte'!S11)</f>
        <v>25</v>
      </c>
      <c r="E10" s="27">
        <f>SUM(Bergfrei!R11,'Bundeseigen-Steinsalz'!R11,'Bundeseigen-Kohlenwasserstoffe'!R11,Grundeigen!R11,'Bergbautechnische Aspekte'!R11)</f>
        <v>26</v>
      </c>
      <c r="F10" s="27">
        <f>SUM(Bergfrei!Q11,'Bundeseigen-Steinsalz'!Q11,'Bundeseigen-Kohlenwasserstoffe'!Q11,Grundeigen!Q11,'Bergbautechnische Aspekte'!Q11)</f>
        <v>28</v>
      </c>
      <c r="G10" s="27">
        <f>SUM(Bergfrei!P11,'Bundeseigen-Steinsalz'!P11,'Bundeseigen-Kohlenwasserstoffe'!P11,Grundeigen!P11,'Bergbautechnische Aspekte'!P11)</f>
        <v>26</v>
      </c>
      <c r="H10" s="27">
        <f>SUM(Bergfrei!O11,'Bundeseigen-Steinsalz'!O11,'Bundeseigen-Kohlenwasserstoffe'!O11,Grundeigen!O11,'Bergbautechnische Aspekte'!O11)</f>
        <v>30</v>
      </c>
      <c r="I10" s="27">
        <f>SUM(Bergfrei!N11,'Bundeseigen-Steinsalz'!N11,'Bundeseigen-Kohlenwasserstoffe'!N11,Grundeigen!N11,'Bergbautechnische Aspekte'!N11)</f>
        <v>26</v>
      </c>
      <c r="J10" s="27">
        <f>SUM(Bergfrei!M11,'Bundeseigen-Steinsalz'!M11,'Bundeseigen-Kohlenwasserstoffe'!M11,Grundeigen!M11,'Bergbautechnische Aspekte'!M11)</f>
        <v>23</v>
      </c>
      <c r="K10" s="27">
        <f>SUM(Bergfrei!L11,'Bundeseigen-Steinsalz'!L11,'Bundeseigen-Kohlenwasserstoffe'!L11,Grundeigen!L11,'Bergbautechnische Aspekte'!L11)</f>
        <v>30</v>
      </c>
      <c r="L10" s="27">
        <f>SUM(Bergfrei!K11,'Bundeseigen-Steinsalz'!K11,'Bundeseigen-Kohlenwasserstoffe'!K11,Grundeigen!K11,'Bergbautechnische Aspekte'!K11)</f>
        <v>31</v>
      </c>
      <c r="M10" s="27">
        <f>SUM(Bergfrei!J11,'Bundeseigen-Steinsalz'!J11,'Bundeseigen-Kohlenwasserstoffe'!J11,Grundeigen!J11,'Bergbautechnische Aspekte'!J11)</f>
        <v>17</v>
      </c>
      <c r="N10" s="27">
        <f>SUM(Bergfrei!I11,'Bundeseigen-Steinsalz'!I11,'Bundeseigen-Kohlenwasserstoffe'!I11,Grundeigen!I11,'Bergbautechnische Aspekte'!I11)</f>
        <v>28</v>
      </c>
      <c r="O10" s="27">
        <f>SUM(Bergfrei!H11,'Bundeseigen-Steinsalz'!H11,'Bundeseigen-Kohlenwasserstoffe'!H11,Grundeigen!H11,'Bergbautechnische Aspekte'!H11)</f>
        <v>20</v>
      </c>
      <c r="P10" s="27">
        <f>SUM(Bergfrei!G11,'Bundeseigen-Steinsalz'!G11,'Bundeseigen-Kohlenwasserstoffe'!G11,Grundeigen!G11,'Bergbautechnische Aspekte'!G11)</f>
        <v>11</v>
      </c>
      <c r="Q10" s="27">
        <f>SUM(Bergfrei!F11,'Bundeseigen-Steinsalz'!F11,'Bundeseigen-Kohlenwasserstoffe'!F11,Grundeigen!F11,'Bergbautechnische Aspekte'!F11)</f>
        <v>31</v>
      </c>
      <c r="R10" s="27">
        <f>SUM(Bergfrei!E11,'Bundeseigen-Steinsalz'!E11,'Bundeseigen-Kohlenwasserstoffe'!E11,Grundeigen!E11,'Bergbautechnische Aspekte'!E11)</f>
        <v>23</v>
      </c>
      <c r="S10" s="27">
        <f>SUM(Bergfrei!D11,'Bundeseigen-Steinsalz'!D11,'Bundeseigen-Kohlenwasserstoffe'!D11,Grundeigen!D11,'Bergbautechnische Aspekte'!D11)</f>
        <v>21</v>
      </c>
      <c r="T10" s="27">
        <f>SUM(Bergfrei!C11,'Bundeseigen-Steinsalz'!C11,'Bundeseigen-Kohlenwasserstoffe'!C11,Grundeigen!C11,'Bergbautechnische Aspekte'!C11)</f>
        <v>23</v>
      </c>
      <c r="U10" s="27">
        <f>SUM(Bergfrei!B11,'Bundeseigen-Steinsalz'!B11,'Bundeseigen-Kohlenwasserstoffe'!B11,Grundeigen!B11,'Bergbautechnische Aspekte'!B11)</f>
        <v>21</v>
      </c>
      <c r="V10">
        <f t="shared" si="0"/>
        <v>389</v>
      </c>
    </row>
    <row r="11" spans="1:23" x14ac:dyDescent="0.3">
      <c r="A11" t="s">
        <v>0</v>
      </c>
      <c r="B11">
        <v>2000</v>
      </c>
      <c r="C11">
        <v>2001</v>
      </c>
      <c r="D11">
        <v>2002</v>
      </c>
      <c r="E11">
        <v>2003</v>
      </c>
      <c r="F11">
        <v>2004</v>
      </c>
      <c r="G11">
        <v>2005</v>
      </c>
      <c r="H11">
        <v>2006</v>
      </c>
      <c r="I11">
        <v>2007</v>
      </c>
      <c r="J11">
        <v>2008</v>
      </c>
      <c r="K11">
        <v>2009</v>
      </c>
      <c r="L11">
        <v>2010</v>
      </c>
      <c r="M11">
        <v>2011</v>
      </c>
      <c r="N11">
        <v>2012</v>
      </c>
      <c r="O11">
        <v>2013</v>
      </c>
      <c r="P11">
        <v>2014</v>
      </c>
      <c r="Q11">
        <v>2015</v>
      </c>
      <c r="R11">
        <v>2016</v>
      </c>
      <c r="S11">
        <v>2017</v>
      </c>
      <c r="T11">
        <v>2018</v>
      </c>
      <c r="U11">
        <v>2019</v>
      </c>
      <c r="V11" t="s">
        <v>214</v>
      </c>
    </row>
    <row r="12" spans="1:23" x14ac:dyDescent="0.3">
      <c r="A12" s="8" t="s">
        <v>5</v>
      </c>
      <c r="B12" s="8">
        <f>SUM(Bergfrei!U12,'Bundeseigen-Steinsalz'!U12,'Bundeseigen-Kohlenwasserstoffe'!U12,Grundeigen!U12,'Bergbautechnische Aspekte'!U12)</f>
        <v>92</v>
      </c>
      <c r="C12" s="8">
        <f>SUM(Bergfrei!T12,'Bundeseigen-Steinsalz'!T12,'Bundeseigen-Kohlenwasserstoffe'!T12,Grundeigen!T12,'Bergbautechnische Aspekte'!T12)</f>
        <v>71</v>
      </c>
      <c r="D12" s="8">
        <f>SUM(Bergfrei!S12,'Bundeseigen-Steinsalz'!S12,'Bundeseigen-Kohlenwasserstoffe'!S12,Grundeigen!S12,'Bergbautechnische Aspekte'!S12)</f>
        <v>71</v>
      </c>
      <c r="E12" s="8">
        <f>SUM(Bergfrei!R12,'Bundeseigen-Steinsalz'!R12,'Bundeseigen-Kohlenwasserstoffe'!R12,Grundeigen!R12,'Bergbautechnische Aspekte'!R12)</f>
        <v>90</v>
      </c>
      <c r="F12" s="8">
        <f>SUM(Bergfrei!Q12,'Bundeseigen-Steinsalz'!Q12,'Bundeseigen-Kohlenwasserstoffe'!Q12,Grundeigen!Q12,'Bergbautechnische Aspekte'!Q12)</f>
        <v>70</v>
      </c>
      <c r="G12" s="8">
        <f>SUM(Bergfrei!P12,'Bundeseigen-Steinsalz'!P12,'Bundeseigen-Kohlenwasserstoffe'!P12,Grundeigen!P12,'Bergbautechnische Aspekte'!P12)</f>
        <v>61</v>
      </c>
      <c r="H12" s="8">
        <f>SUM(Bergfrei!O12,'Bundeseigen-Steinsalz'!O12,'Bundeseigen-Kohlenwasserstoffe'!O12,Grundeigen!O12,'Bergbautechnische Aspekte'!O12)</f>
        <v>64</v>
      </c>
      <c r="I12" s="8">
        <f>SUM(Bergfrei!N12,'Bundeseigen-Steinsalz'!N12,'Bundeseigen-Kohlenwasserstoffe'!N12,Grundeigen!N12,'Bergbautechnische Aspekte'!N12)</f>
        <v>54</v>
      </c>
      <c r="J12" s="8">
        <f>SUM(Bergfrei!M12,'Bundeseigen-Steinsalz'!M12,'Bundeseigen-Kohlenwasserstoffe'!M12,Grundeigen!M12,'Bergbautechnische Aspekte'!M12)</f>
        <v>94</v>
      </c>
      <c r="K12" s="8">
        <f>SUM(Bergfrei!L12,'Bundeseigen-Steinsalz'!L12,'Bundeseigen-Kohlenwasserstoffe'!L12,Grundeigen!L12,'Bergbautechnische Aspekte'!L12)</f>
        <v>69</v>
      </c>
      <c r="L12" s="8">
        <f>SUM(Bergfrei!K12,'Bundeseigen-Steinsalz'!K12,'Bundeseigen-Kohlenwasserstoffe'!K12,Grundeigen!K12,'Bergbautechnische Aspekte'!K12)</f>
        <v>47</v>
      </c>
      <c r="M12" s="8">
        <f>SUM(Bergfrei!J12,'Bundeseigen-Steinsalz'!J12,'Bundeseigen-Kohlenwasserstoffe'!J12,Grundeigen!J12,'Bergbautechnische Aspekte'!J12)</f>
        <v>25</v>
      </c>
      <c r="N12" s="8">
        <f>SUM(Bergfrei!I12,'Bundeseigen-Steinsalz'!I12,'Bundeseigen-Kohlenwasserstoffe'!I12,Grundeigen!I12,'Bergbautechnische Aspekte'!I12)</f>
        <v>44</v>
      </c>
      <c r="O12" s="8">
        <f>SUM(Bergfrei!H12,'Bundeseigen-Steinsalz'!H12,'Bundeseigen-Kohlenwasserstoffe'!H12,Grundeigen!H12,'Bergbautechnische Aspekte'!H12)</f>
        <v>41</v>
      </c>
      <c r="P12" s="8">
        <f>SUM(Bergfrei!G12,'Bundeseigen-Steinsalz'!G12,'Bundeseigen-Kohlenwasserstoffe'!G12,Grundeigen!G12,'Bergbautechnische Aspekte'!G12)</f>
        <v>34</v>
      </c>
      <c r="Q12" s="8">
        <f>SUM(Bergfrei!F12,'Bundeseigen-Steinsalz'!F12,'Bundeseigen-Kohlenwasserstoffe'!F12,Grundeigen!F12,'Bergbautechnische Aspekte'!F12)</f>
        <v>45</v>
      </c>
      <c r="R12" s="8">
        <f>SUM(Bergfrei!E12,'Bundeseigen-Steinsalz'!E12,'Bundeseigen-Kohlenwasserstoffe'!E12,Grundeigen!E12,'Bergbautechnische Aspekte'!E12)</f>
        <v>47</v>
      </c>
      <c r="S12" s="8">
        <f>SUM(Bergfrei!D12,'Bundeseigen-Steinsalz'!D12,'Bundeseigen-Kohlenwasserstoffe'!D12,Grundeigen!D12,'Bergbautechnische Aspekte'!D12)</f>
        <v>39</v>
      </c>
      <c r="T12" s="8">
        <f>SUM(Bergfrei!C12,'Bundeseigen-Steinsalz'!C12,'Bundeseigen-Kohlenwasserstoffe'!C12,Grundeigen!C12,'Bergbautechnische Aspekte'!C12)</f>
        <v>43</v>
      </c>
      <c r="U12" s="8">
        <f>SUM(Bergfrei!B12,'Bundeseigen-Steinsalz'!B12,'Bundeseigen-Kohlenwasserstoffe'!B12,Grundeigen!B12,'Bergbautechnische Aspekte'!B12)</f>
        <v>47</v>
      </c>
      <c r="V12">
        <f t="shared" ref="V12:V20" si="2">SUM(F12:U12)</f>
        <v>824</v>
      </c>
      <c r="W12" s="37">
        <f>V12/$V$20</f>
        <v>0.44040619989310531</v>
      </c>
    </row>
    <row r="13" spans="1:23" x14ac:dyDescent="0.3">
      <c r="A13" s="8" t="s">
        <v>6</v>
      </c>
      <c r="B13" s="8">
        <f>SUM(Bergfrei!U13,'Bundeseigen-Steinsalz'!U13,'Bundeseigen-Kohlenwasserstoffe'!U13,Grundeigen!U13,'Bergbautechnische Aspekte'!U13)</f>
        <v>6</v>
      </c>
      <c r="C13" s="8">
        <f>SUM(Bergfrei!T13,'Bundeseigen-Steinsalz'!T13,'Bundeseigen-Kohlenwasserstoffe'!T13,Grundeigen!T13,'Bergbautechnische Aspekte'!T13)</f>
        <v>2</v>
      </c>
      <c r="D13" s="8">
        <f>SUM(Bergfrei!S13,'Bundeseigen-Steinsalz'!S13,'Bundeseigen-Kohlenwasserstoffe'!S13,Grundeigen!S13,'Bergbautechnische Aspekte'!S13)</f>
        <v>3</v>
      </c>
      <c r="E13" s="8">
        <f>SUM(Bergfrei!R13,'Bundeseigen-Steinsalz'!R13,'Bundeseigen-Kohlenwasserstoffe'!R13,Grundeigen!R13,'Bergbautechnische Aspekte'!R13)</f>
        <v>0</v>
      </c>
      <c r="F13" s="8">
        <f>SUM(Bergfrei!Q13,'Bundeseigen-Steinsalz'!Q13,'Bundeseigen-Kohlenwasserstoffe'!Q13,Grundeigen!Q13,'Bergbautechnische Aspekte'!Q13)</f>
        <v>0</v>
      </c>
      <c r="G13" s="8">
        <f>SUM(Bergfrei!P13,'Bundeseigen-Steinsalz'!P13,'Bundeseigen-Kohlenwasserstoffe'!P13,Grundeigen!P13,'Bergbautechnische Aspekte'!P13)</f>
        <v>2</v>
      </c>
      <c r="H13" s="8">
        <f>SUM(Bergfrei!O13,'Bundeseigen-Steinsalz'!O13,'Bundeseigen-Kohlenwasserstoffe'!O13,Grundeigen!O13,'Bergbautechnische Aspekte'!O13)</f>
        <v>0</v>
      </c>
      <c r="I13" s="8">
        <f>SUM(Bergfrei!N13,'Bundeseigen-Steinsalz'!N13,'Bundeseigen-Kohlenwasserstoffe'!N13,Grundeigen!N13,'Bergbautechnische Aspekte'!N13)</f>
        <v>2</v>
      </c>
      <c r="J13" s="8">
        <f>SUM(Bergfrei!M13,'Bundeseigen-Steinsalz'!M13,'Bundeseigen-Kohlenwasserstoffe'!M13,Grundeigen!M13,'Bergbautechnische Aspekte'!M13)</f>
        <v>1</v>
      </c>
      <c r="K13" s="8">
        <f>SUM(Bergfrei!L13,'Bundeseigen-Steinsalz'!L13,'Bundeseigen-Kohlenwasserstoffe'!L13,Grundeigen!L13,'Bergbautechnische Aspekte'!L13)</f>
        <v>0</v>
      </c>
      <c r="L13" s="8">
        <f>SUM(Bergfrei!K13,'Bundeseigen-Steinsalz'!K13,'Bundeseigen-Kohlenwasserstoffe'!K13,Grundeigen!K13,'Bergbautechnische Aspekte'!K13)</f>
        <v>0</v>
      </c>
      <c r="M13" s="8">
        <f>SUM(Bergfrei!J13,'Bundeseigen-Steinsalz'!J13,'Bundeseigen-Kohlenwasserstoffe'!J13,Grundeigen!J13,'Bergbautechnische Aspekte'!J13)</f>
        <v>0</v>
      </c>
      <c r="N13" s="8">
        <f>SUM(Bergfrei!I13,'Bundeseigen-Steinsalz'!I13,'Bundeseigen-Kohlenwasserstoffe'!I13,Grundeigen!I13,'Bergbautechnische Aspekte'!I13)</f>
        <v>1</v>
      </c>
      <c r="O13" s="8">
        <f>SUM(Bergfrei!H13,'Bundeseigen-Steinsalz'!H13,'Bundeseigen-Kohlenwasserstoffe'!H13,Grundeigen!H13,'Bergbautechnische Aspekte'!H13)</f>
        <v>0</v>
      </c>
      <c r="P13" s="8">
        <f>SUM(Bergfrei!G13,'Bundeseigen-Steinsalz'!G13,'Bundeseigen-Kohlenwasserstoffe'!G13,Grundeigen!G13,'Bergbautechnische Aspekte'!G13)</f>
        <v>0</v>
      </c>
      <c r="Q13" s="8">
        <f>SUM(Bergfrei!F13,'Bundeseigen-Steinsalz'!F13,'Bundeseigen-Kohlenwasserstoffe'!F13,Grundeigen!F13,'Bergbautechnische Aspekte'!F13)</f>
        <v>0</v>
      </c>
      <c r="R13" s="8">
        <f>SUM(Bergfrei!E13,'Bundeseigen-Steinsalz'!E13,'Bundeseigen-Kohlenwasserstoffe'!E13,Grundeigen!E13,'Bergbautechnische Aspekte'!E13)</f>
        <v>3</v>
      </c>
      <c r="S13" s="8">
        <f>SUM(Bergfrei!D13,'Bundeseigen-Steinsalz'!D13,'Bundeseigen-Kohlenwasserstoffe'!D13,Grundeigen!D13,'Bergbautechnische Aspekte'!D13)</f>
        <v>2</v>
      </c>
      <c r="T13" s="8">
        <f>SUM(Bergfrei!C13,'Bundeseigen-Steinsalz'!C13,'Bundeseigen-Kohlenwasserstoffe'!C13,Grundeigen!C13,'Bergbautechnische Aspekte'!C13)</f>
        <v>2</v>
      </c>
      <c r="U13" s="8">
        <f>SUM(Bergfrei!B13,'Bundeseigen-Steinsalz'!B13,'Bundeseigen-Kohlenwasserstoffe'!B13,Grundeigen!B13,'Bergbautechnische Aspekte'!B13)</f>
        <v>0</v>
      </c>
      <c r="V13">
        <f t="shared" si="2"/>
        <v>13</v>
      </c>
      <c r="W13" s="37">
        <f t="shared" ref="W13:W19" si="3">V13/$V$20</f>
        <v>6.9481560662747197E-3</v>
      </c>
    </row>
    <row r="14" spans="1:23" x14ac:dyDescent="0.3">
      <c r="A14" s="8" t="s">
        <v>33</v>
      </c>
      <c r="B14" s="8">
        <f>SUM(Bergfrei!U14,'Bundeseigen-Steinsalz'!U14,'Bundeseigen-Kohlenwasserstoffe'!U14,Grundeigen!U14,'Bergbautechnische Aspekte'!U14)</f>
        <v>7</v>
      </c>
      <c r="C14" s="8">
        <f>SUM(Bergfrei!T14,'Bundeseigen-Steinsalz'!T14,'Bundeseigen-Kohlenwasserstoffe'!T14,Grundeigen!T14,'Bergbautechnische Aspekte'!T14)</f>
        <v>4</v>
      </c>
      <c r="D14" s="8">
        <f>SUM(Bergfrei!S14,'Bundeseigen-Steinsalz'!S14,'Bundeseigen-Kohlenwasserstoffe'!S14,Grundeigen!S14,'Bergbautechnische Aspekte'!S14)</f>
        <v>5</v>
      </c>
      <c r="E14" s="8">
        <f>SUM(Bergfrei!R14,'Bundeseigen-Steinsalz'!R14,'Bundeseigen-Kohlenwasserstoffe'!R14,Grundeigen!R14,'Bergbautechnische Aspekte'!R14)</f>
        <v>6</v>
      </c>
      <c r="F14" s="8">
        <f>SUM(Bergfrei!Q14,'Bundeseigen-Steinsalz'!Q14,'Bundeseigen-Kohlenwasserstoffe'!Q14,Grundeigen!Q14,'Bergbautechnische Aspekte'!Q14)</f>
        <v>0</v>
      </c>
      <c r="G14" s="8">
        <f>SUM(Bergfrei!P14,'Bundeseigen-Steinsalz'!P14,'Bundeseigen-Kohlenwasserstoffe'!P14,Grundeigen!P14,'Bergbautechnische Aspekte'!P14)</f>
        <v>8</v>
      </c>
      <c r="H14" s="8">
        <f>SUM(Bergfrei!O14,'Bundeseigen-Steinsalz'!O14,'Bundeseigen-Kohlenwasserstoffe'!O14,Grundeigen!O14,'Bergbautechnische Aspekte'!O14)</f>
        <v>8</v>
      </c>
      <c r="I14" s="8">
        <f>SUM(Bergfrei!N14,'Bundeseigen-Steinsalz'!N14,'Bundeseigen-Kohlenwasserstoffe'!N14,Grundeigen!N14,'Bergbautechnische Aspekte'!N14)</f>
        <v>2</v>
      </c>
      <c r="J14" s="8">
        <f>SUM(Bergfrei!M14,'Bundeseigen-Steinsalz'!M14,'Bundeseigen-Kohlenwasserstoffe'!M14,Grundeigen!M14,'Bergbautechnische Aspekte'!M14)</f>
        <v>5</v>
      </c>
      <c r="K14" s="8">
        <f>SUM(Bergfrei!L14,'Bundeseigen-Steinsalz'!L14,'Bundeseigen-Kohlenwasserstoffe'!L14,Grundeigen!L14,'Bergbautechnische Aspekte'!L14)</f>
        <v>3</v>
      </c>
      <c r="L14" s="8">
        <f>SUM(Bergfrei!K14,'Bundeseigen-Steinsalz'!K14,'Bundeseigen-Kohlenwasserstoffe'!K14,Grundeigen!K14,'Bergbautechnische Aspekte'!K14)</f>
        <v>2</v>
      </c>
      <c r="M14" s="8">
        <f>SUM(Bergfrei!J14,'Bundeseigen-Steinsalz'!J14,'Bundeseigen-Kohlenwasserstoffe'!J14,Grundeigen!J14,'Bergbautechnische Aspekte'!J14)</f>
        <v>3</v>
      </c>
      <c r="N14" s="8">
        <f>SUM(Bergfrei!I14,'Bundeseigen-Steinsalz'!I14,'Bundeseigen-Kohlenwasserstoffe'!I14,Grundeigen!I14,'Bergbautechnische Aspekte'!I14)</f>
        <v>1</v>
      </c>
      <c r="O14" s="8">
        <f>SUM(Bergfrei!H14,'Bundeseigen-Steinsalz'!H14,'Bundeseigen-Kohlenwasserstoffe'!H14,Grundeigen!H14,'Bergbautechnische Aspekte'!H14)</f>
        <v>1</v>
      </c>
      <c r="P14" s="8">
        <f>SUM(Bergfrei!G14,'Bundeseigen-Steinsalz'!G14,'Bundeseigen-Kohlenwasserstoffe'!G14,Grundeigen!G14,'Bergbautechnische Aspekte'!G14)</f>
        <v>3</v>
      </c>
      <c r="Q14" s="8">
        <f>SUM(Bergfrei!F14,'Bundeseigen-Steinsalz'!F14,'Bundeseigen-Kohlenwasserstoffe'!F14,Grundeigen!F14,'Bergbautechnische Aspekte'!F14)</f>
        <v>2</v>
      </c>
      <c r="R14" s="8">
        <f>SUM(Bergfrei!E14,'Bundeseigen-Steinsalz'!E14,'Bundeseigen-Kohlenwasserstoffe'!E14,Grundeigen!E14,'Bergbautechnische Aspekte'!E14)</f>
        <v>2</v>
      </c>
      <c r="S14" s="8">
        <f>SUM(Bergfrei!D14,'Bundeseigen-Steinsalz'!D14,'Bundeseigen-Kohlenwasserstoffe'!D14,Grundeigen!D14,'Bergbautechnische Aspekte'!D14)</f>
        <v>1</v>
      </c>
      <c r="T14" s="8">
        <f>SUM(Bergfrei!C14,'Bundeseigen-Steinsalz'!C14,'Bundeseigen-Kohlenwasserstoffe'!C14,Grundeigen!C14,'Bergbautechnische Aspekte'!C14)</f>
        <v>0</v>
      </c>
      <c r="U14" s="8">
        <f>SUM(Bergfrei!B14,'Bundeseigen-Steinsalz'!B14,'Bundeseigen-Kohlenwasserstoffe'!B14,Grundeigen!B14,'Bergbautechnische Aspekte'!B14)</f>
        <v>2</v>
      </c>
      <c r="V14">
        <f t="shared" si="2"/>
        <v>43</v>
      </c>
      <c r="W14" s="37">
        <f t="shared" si="3"/>
        <v>2.2982362373062535E-2</v>
      </c>
    </row>
    <row r="15" spans="1:23" x14ac:dyDescent="0.3">
      <c r="A15" s="8" t="s">
        <v>8</v>
      </c>
      <c r="B15" s="8">
        <f>SUM(Bergfrei!U15,'Bundeseigen-Steinsalz'!U15,'Bundeseigen-Kohlenwasserstoffe'!U15,Grundeigen!U15,'Bergbautechnische Aspekte'!U15)</f>
        <v>9</v>
      </c>
      <c r="C15" s="8">
        <f>SUM(Bergfrei!T15,'Bundeseigen-Steinsalz'!T15,'Bundeseigen-Kohlenwasserstoffe'!T15,Grundeigen!T15,'Bergbautechnische Aspekte'!T15)</f>
        <v>18</v>
      </c>
      <c r="D15" s="8">
        <f>SUM(Bergfrei!S15,'Bundeseigen-Steinsalz'!S15,'Bundeseigen-Kohlenwasserstoffe'!S15,Grundeigen!S15,'Bergbautechnische Aspekte'!S15)</f>
        <v>13</v>
      </c>
      <c r="E15" s="8">
        <f>SUM(Bergfrei!R15,'Bundeseigen-Steinsalz'!R15,'Bundeseigen-Kohlenwasserstoffe'!R15,Grundeigen!R15,'Bergbautechnische Aspekte'!R15)</f>
        <v>13</v>
      </c>
      <c r="F15" s="8">
        <f>SUM(Bergfrei!Q15,'Bundeseigen-Steinsalz'!Q15,'Bundeseigen-Kohlenwasserstoffe'!Q15,Grundeigen!Q15,'Bergbautechnische Aspekte'!Q15)</f>
        <v>14</v>
      </c>
      <c r="G15" s="8">
        <f>SUM(Bergfrei!P15,'Bundeseigen-Steinsalz'!P15,'Bundeseigen-Kohlenwasserstoffe'!P15,Grundeigen!P15,'Bergbautechnische Aspekte'!P15)</f>
        <v>17</v>
      </c>
      <c r="H15" s="8">
        <f>SUM(Bergfrei!O15,'Bundeseigen-Steinsalz'!O15,'Bundeseigen-Kohlenwasserstoffe'!O15,Grundeigen!O15,'Bergbautechnische Aspekte'!O15)</f>
        <v>12</v>
      </c>
      <c r="I15" s="8">
        <f>SUM(Bergfrei!N15,'Bundeseigen-Steinsalz'!N15,'Bundeseigen-Kohlenwasserstoffe'!N15,Grundeigen!N15,'Bergbautechnische Aspekte'!N15)</f>
        <v>11</v>
      </c>
      <c r="J15" s="8">
        <f>SUM(Bergfrei!M15,'Bundeseigen-Steinsalz'!M15,'Bundeseigen-Kohlenwasserstoffe'!M15,Grundeigen!M15,'Bergbautechnische Aspekte'!M15)</f>
        <v>23</v>
      </c>
      <c r="K15" s="8">
        <f>SUM(Bergfrei!L15,'Bundeseigen-Steinsalz'!L15,'Bundeseigen-Kohlenwasserstoffe'!L15,Grundeigen!L15,'Bergbautechnische Aspekte'!L15)</f>
        <v>18</v>
      </c>
      <c r="L15" s="8">
        <f>SUM(Bergfrei!K15,'Bundeseigen-Steinsalz'!K15,'Bundeseigen-Kohlenwasserstoffe'!K15,Grundeigen!K15,'Bergbautechnische Aspekte'!K15)</f>
        <v>12</v>
      </c>
      <c r="M15" s="8">
        <f>SUM(Bergfrei!J15,'Bundeseigen-Steinsalz'!J15,'Bundeseigen-Kohlenwasserstoffe'!J15,Grundeigen!J15,'Bergbautechnische Aspekte'!J15)</f>
        <v>10</v>
      </c>
      <c r="N15" s="8">
        <f>SUM(Bergfrei!I15,'Bundeseigen-Steinsalz'!I15,'Bundeseigen-Kohlenwasserstoffe'!I15,Grundeigen!I15,'Bergbautechnische Aspekte'!I15)</f>
        <v>7</v>
      </c>
      <c r="O15" s="8">
        <f>SUM(Bergfrei!H15,'Bundeseigen-Steinsalz'!H15,'Bundeseigen-Kohlenwasserstoffe'!H15,Grundeigen!H15,'Bergbautechnische Aspekte'!H15)</f>
        <v>15</v>
      </c>
      <c r="P15" s="8">
        <f>SUM(Bergfrei!G15,'Bundeseigen-Steinsalz'!G15,'Bundeseigen-Kohlenwasserstoffe'!G15,Grundeigen!G15,'Bergbautechnische Aspekte'!G15)</f>
        <v>5</v>
      </c>
      <c r="Q15" s="8">
        <f>SUM(Bergfrei!F15,'Bundeseigen-Steinsalz'!F15,'Bundeseigen-Kohlenwasserstoffe'!F15,Grundeigen!F15,'Bergbautechnische Aspekte'!F15)</f>
        <v>5</v>
      </c>
      <c r="R15" s="8">
        <f>SUM(Bergfrei!E15,'Bundeseigen-Steinsalz'!E15,'Bundeseigen-Kohlenwasserstoffe'!E15,Grundeigen!E15,'Bergbautechnische Aspekte'!E15)</f>
        <v>9</v>
      </c>
      <c r="S15" s="8">
        <f>SUM(Bergfrei!D15,'Bundeseigen-Steinsalz'!D15,'Bundeseigen-Kohlenwasserstoffe'!D15,Grundeigen!D15,'Bergbautechnische Aspekte'!D15)</f>
        <v>18</v>
      </c>
      <c r="T15" s="8">
        <f>SUM(Bergfrei!C15,'Bundeseigen-Steinsalz'!C15,'Bundeseigen-Kohlenwasserstoffe'!C15,Grundeigen!C15,'Bergbautechnische Aspekte'!C15)</f>
        <v>9</v>
      </c>
      <c r="U15" s="8">
        <f>SUM(Bergfrei!B15,'Bundeseigen-Steinsalz'!B15,'Bundeseigen-Kohlenwasserstoffe'!B15,Grundeigen!B15,'Bergbautechnische Aspekte'!B15)</f>
        <v>19</v>
      </c>
      <c r="V15">
        <f t="shared" si="2"/>
        <v>204</v>
      </c>
      <c r="W15" s="37">
        <f t="shared" si="3"/>
        <v>0.10903260288615714</v>
      </c>
    </row>
    <row r="16" spans="1:23" x14ac:dyDescent="0.3">
      <c r="A16" s="8" t="s">
        <v>9</v>
      </c>
      <c r="B16" s="8">
        <f>SUM(Bergfrei!U16,'Bundeseigen-Steinsalz'!U16,'Bundeseigen-Kohlenwasserstoffe'!U16,Grundeigen!U16,'Bergbautechnische Aspekte'!U16)</f>
        <v>15</v>
      </c>
      <c r="C16" s="8">
        <f>SUM(Bergfrei!T16,'Bundeseigen-Steinsalz'!T16,'Bundeseigen-Kohlenwasserstoffe'!T16,Grundeigen!T16,'Bergbautechnische Aspekte'!T16)</f>
        <v>20</v>
      </c>
      <c r="D16" s="8">
        <f>SUM(Bergfrei!S16,'Bundeseigen-Steinsalz'!S16,'Bundeseigen-Kohlenwasserstoffe'!S16,Grundeigen!S16,'Bergbautechnische Aspekte'!S16)</f>
        <v>23</v>
      </c>
      <c r="E16" s="8">
        <f>SUM(Bergfrei!R16,'Bundeseigen-Steinsalz'!R16,'Bundeseigen-Kohlenwasserstoffe'!R16,Grundeigen!R16,'Bergbautechnische Aspekte'!R16)</f>
        <v>25</v>
      </c>
      <c r="F16" s="8">
        <f>SUM(Bergfrei!Q16,'Bundeseigen-Steinsalz'!Q16,'Bundeseigen-Kohlenwasserstoffe'!Q16,Grundeigen!Q16,'Bergbautechnische Aspekte'!Q16)</f>
        <v>16</v>
      </c>
      <c r="G16" s="8">
        <f>SUM(Bergfrei!P16,'Bundeseigen-Steinsalz'!P16,'Bundeseigen-Kohlenwasserstoffe'!P16,Grundeigen!P16,'Bergbautechnische Aspekte'!P16)</f>
        <v>19</v>
      </c>
      <c r="H16" s="8">
        <f>SUM(Bergfrei!O16,'Bundeseigen-Steinsalz'!O16,'Bundeseigen-Kohlenwasserstoffe'!O16,Grundeigen!O16,'Bergbautechnische Aspekte'!O16)</f>
        <v>16</v>
      </c>
      <c r="I16" s="8">
        <f>SUM(Bergfrei!N16,'Bundeseigen-Steinsalz'!N16,'Bundeseigen-Kohlenwasserstoffe'!N16,Grundeigen!N16,'Bergbautechnische Aspekte'!N16)</f>
        <v>24</v>
      </c>
      <c r="J16" s="8">
        <f>SUM(Bergfrei!M16,'Bundeseigen-Steinsalz'!M16,'Bundeseigen-Kohlenwasserstoffe'!M16,Grundeigen!M16,'Bergbautechnische Aspekte'!M16)</f>
        <v>15</v>
      </c>
      <c r="K16" s="8">
        <f>SUM(Bergfrei!L16,'Bundeseigen-Steinsalz'!L16,'Bundeseigen-Kohlenwasserstoffe'!L16,Grundeigen!L16,'Bergbautechnische Aspekte'!L16)</f>
        <v>12</v>
      </c>
      <c r="L16" s="8">
        <f>SUM(Bergfrei!K16,'Bundeseigen-Steinsalz'!K16,'Bundeseigen-Kohlenwasserstoffe'!K16,Grundeigen!K16,'Bergbautechnische Aspekte'!K16)</f>
        <v>15</v>
      </c>
      <c r="M16" s="8">
        <f>SUM(Bergfrei!J16,'Bundeseigen-Steinsalz'!J16,'Bundeseigen-Kohlenwasserstoffe'!J16,Grundeigen!J16,'Bergbautechnische Aspekte'!J16)</f>
        <v>18</v>
      </c>
      <c r="N16" s="8">
        <f>SUM(Bergfrei!I16,'Bundeseigen-Steinsalz'!I16,'Bundeseigen-Kohlenwasserstoffe'!I16,Grundeigen!I16,'Bergbautechnische Aspekte'!I16)</f>
        <v>8</v>
      </c>
      <c r="O16" s="8">
        <f>SUM(Bergfrei!H16,'Bundeseigen-Steinsalz'!H16,'Bundeseigen-Kohlenwasserstoffe'!H16,Grundeigen!H16,'Bergbautechnische Aspekte'!H16)</f>
        <v>5</v>
      </c>
      <c r="P16" s="8">
        <f>SUM(Bergfrei!G16,'Bundeseigen-Steinsalz'!G16,'Bundeseigen-Kohlenwasserstoffe'!G16,Grundeigen!G16,'Bergbautechnische Aspekte'!G16)</f>
        <v>9</v>
      </c>
      <c r="Q16" s="8">
        <f>SUM(Bergfrei!F16,'Bundeseigen-Steinsalz'!F16,'Bundeseigen-Kohlenwasserstoffe'!F16,Grundeigen!F16,'Bergbautechnische Aspekte'!F16)</f>
        <v>15</v>
      </c>
      <c r="R16" s="8">
        <f>SUM(Bergfrei!E16,'Bundeseigen-Steinsalz'!E16,'Bundeseigen-Kohlenwasserstoffe'!E16,Grundeigen!E16,'Bergbautechnische Aspekte'!E16)</f>
        <v>2</v>
      </c>
      <c r="S16" s="8">
        <f>SUM(Bergfrei!D16,'Bundeseigen-Steinsalz'!D16,'Bundeseigen-Kohlenwasserstoffe'!D16,Grundeigen!D16,'Bergbautechnische Aspekte'!D16)</f>
        <v>1</v>
      </c>
      <c r="T16" s="8">
        <f>SUM(Bergfrei!C16,'Bundeseigen-Steinsalz'!C16,'Bundeseigen-Kohlenwasserstoffe'!C16,Grundeigen!C16,'Bergbautechnische Aspekte'!C16)</f>
        <v>0</v>
      </c>
      <c r="U16" s="8">
        <f>SUM(Bergfrei!B16,'Bundeseigen-Steinsalz'!B16,'Bundeseigen-Kohlenwasserstoffe'!B16,Grundeigen!B16,'Bergbautechnische Aspekte'!B16)</f>
        <v>1</v>
      </c>
      <c r="V16">
        <f t="shared" si="2"/>
        <v>176</v>
      </c>
      <c r="W16" s="37">
        <f t="shared" si="3"/>
        <v>9.4067343666488515E-2</v>
      </c>
    </row>
    <row r="17" spans="1:23" x14ac:dyDescent="0.3">
      <c r="A17" s="8" t="s">
        <v>10</v>
      </c>
      <c r="B17" s="8">
        <f>SUM(Bergfrei!U17,'Bundeseigen-Steinsalz'!U17,'Bundeseigen-Kohlenwasserstoffe'!U17,Grundeigen!U17,'Bergbautechnische Aspekte'!U17)</f>
        <v>0</v>
      </c>
      <c r="C17" s="8">
        <f>SUM(Bergfrei!T17,'Bundeseigen-Steinsalz'!T17,'Bundeseigen-Kohlenwasserstoffe'!T17,Grundeigen!T17,'Bergbautechnische Aspekte'!T17)</f>
        <v>0</v>
      </c>
      <c r="D17" s="8">
        <f>SUM(Bergfrei!S17,'Bundeseigen-Steinsalz'!S17,'Bundeseigen-Kohlenwasserstoffe'!S17,Grundeigen!S17,'Bergbautechnische Aspekte'!S17)</f>
        <v>0</v>
      </c>
      <c r="E17" s="8">
        <f>SUM(Bergfrei!R17,'Bundeseigen-Steinsalz'!R17,'Bundeseigen-Kohlenwasserstoffe'!R17,Grundeigen!R17,'Bergbautechnische Aspekte'!R17)</f>
        <v>0</v>
      </c>
      <c r="F17" s="8">
        <f>SUM(Bergfrei!Q17,'Bundeseigen-Steinsalz'!Q17,'Bundeseigen-Kohlenwasserstoffe'!Q17,Grundeigen!Q17,'Bergbautechnische Aspekte'!Q17)</f>
        <v>0</v>
      </c>
      <c r="G17" s="8">
        <f>SUM(Bergfrei!P17,'Bundeseigen-Steinsalz'!P17,'Bundeseigen-Kohlenwasserstoffe'!P17,Grundeigen!P17,'Bergbautechnische Aspekte'!P17)</f>
        <v>0</v>
      </c>
      <c r="H17" s="8">
        <f>SUM(Bergfrei!O17,'Bundeseigen-Steinsalz'!O17,'Bundeseigen-Kohlenwasserstoffe'!O17,Grundeigen!O17,'Bergbautechnische Aspekte'!O17)</f>
        <v>0</v>
      </c>
      <c r="I17" s="8">
        <f>SUM(Bergfrei!N17,'Bundeseigen-Steinsalz'!N17,'Bundeseigen-Kohlenwasserstoffe'!N17,Grundeigen!N17,'Bergbautechnische Aspekte'!N17)</f>
        <v>0</v>
      </c>
      <c r="J17" s="8">
        <f>SUM(Bergfrei!M17,'Bundeseigen-Steinsalz'!M17,'Bundeseigen-Kohlenwasserstoffe'!M17,Grundeigen!M17,'Bergbautechnische Aspekte'!M17)</f>
        <v>1</v>
      </c>
      <c r="K17" s="8">
        <f>SUM(Bergfrei!L17,'Bundeseigen-Steinsalz'!L17,'Bundeseigen-Kohlenwasserstoffe'!L17,Grundeigen!L17,'Bergbautechnische Aspekte'!L17)</f>
        <v>0</v>
      </c>
      <c r="L17" s="8">
        <f>SUM(Bergfrei!K17,'Bundeseigen-Steinsalz'!K17,'Bundeseigen-Kohlenwasserstoffe'!K17,Grundeigen!K17,'Bergbautechnische Aspekte'!K17)</f>
        <v>0</v>
      </c>
      <c r="M17" s="8">
        <f>SUM(Bergfrei!J17,'Bundeseigen-Steinsalz'!J17,'Bundeseigen-Kohlenwasserstoffe'!J17,Grundeigen!J17,'Bergbautechnische Aspekte'!J17)</f>
        <v>0</v>
      </c>
      <c r="N17" s="8">
        <f>SUM(Bergfrei!I17,'Bundeseigen-Steinsalz'!I17,'Bundeseigen-Kohlenwasserstoffe'!I17,Grundeigen!I17,'Bergbautechnische Aspekte'!I17)</f>
        <v>0</v>
      </c>
      <c r="O17" s="8">
        <f>SUM(Bergfrei!H17,'Bundeseigen-Steinsalz'!H17,'Bundeseigen-Kohlenwasserstoffe'!H17,Grundeigen!H17,'Bergbautechnische Aspekte'!H17)</f>
        <v>0</v>
      </c>
      <c r="P17" s="8">
        <f>SUM(Bergfrei!G17,'Bundeseigen-Steinsalz'!G17,'Bundeseigen-Kohlenwasserstoffe'!G17,Grundeigen!G17,'Bergbautechnische Aspekte'!G17)</f>
        <v>1</v>
      </c>
      <c r="Q17" s="8">
        <f>SUM(Bergfrei!F17,'Bundeseigen-Steinsalz'!F17,'Bundeseigen-Kohlenwasserstoffe'!F17,Grundeigen!F17,'Bergbautechnische Aspekte'!F17)</f>
        <v>1</v>
      </c>
      <c r="R17" s="8">
        <f>SUM(Bergfrei!E17,'Bundeseigen-Steinsalz'!E17,'Bundeseigen-Kohlenwasserstoffe'!E17,Grundeigen!E17,'Bergbautechnische Aspekte'!E17)</f>
        <v>1</v>
      </c>
      <c r="S17" s="8">
        <f>SUM(Bergfrei!D17,'Bundeseigen-Steinsalz'!D17,'Bundeseigen-Kohlenwasserstoffe'!D17,Grundeigen!D17,'Bergbautechnische Aspekte'!D17)</f>
        <v>0</v>
      </c>
      <c r="T17" s="8">
        <f>SUM(Bergfrei!C17,'Bundeseigen-Steinsalz'!C17,'Bundeseigen-Kohlenwasserstoffe'!C17,Grundeigen!C17,'Bergbautechnische Aspekte'!C17)</f>
        <v>0</v>
      </c>
      <c r="U17" s="8">
        <f>SUM(Bergfrei!B17,'Bundeseigen-Steinsalz'!B17,'Bundeseigen-Kohlenwasserstoffe'!B17,Grundeigen!B17,'Bergbautechnische Aspekte'!B17)</f>
        <v>0</v>
      </c>
      <c r="V17">
        <f t="shared" si="2"/>
        <v>4</v>
      </c>
      <c r="W17" s="37">
        <f t="shared" si="3"/>
        <v>2.137894174238375E-3</v>
      </c>
    </row>
    <row r="18" spans="1:23" x14ac:dyDescent="0.3">
      <c r="A18" s="8" t="s">
        <v>35</v>
      </c>
      <c r="B18" s="8">
        <f>SUM(Bergfrei!U18,'Bundeseigen-Steinsalz'!U18,'Bundeseigen-Kohlenwasserstoffe'!U18,Grundeigen!U18,'Bergbautechnische Aspekte'!U18)</f>
        <v>0</v>
      </c>
      <c r="C18" s="8">
        <f>SUM(Bergfrei!T18,'Bundeseigen-Steinsalz'!T18,'Bundeseigen-Kohlenwasserstoffe'!T18,Grundeigen!T18,'Bergbautechnische Aspekte'!T18)</f>
        <v>0</v>
      </c>
      <c r="D18" s="8">
        <f>SUM(Bergfrei!S18,'Bundeseigen-Steinsalz'!S18,'Bundeseigen-Kohlenwasserstoffe'!S18,Grundeigen!S18,'Bergbautechnische Aspekte'!S18)</f>
        <v>0</v>
      </c>
      <c r="E18" s="8">
        <f>SUM(Bergfrei!R18,'Bundeseigen-Steinsalz'!R18,'Bundeseigen-Kohlenwasserstoffe'!R18,Grundeigen!R18,'Bergbautechnische Aspekte'!R18)</f>
        <v>2</v>
      </c>
      <c r="F18" s="8">
        <f>SUM(Bergfrei!Q18,'Bundeseigen-Steinsalz'!Q18,'Bundeseigen-Kohlenwasserstoffe'!Q18,Grundeigen!Q18,'Bergbautechnische Aspekte'!Q18)</f>
        <v>1</v>
      </c>
      <c r="G18" s="8">
        <f>SUM(Bergfrei!P18,'Bundeseigen-Steinsalz'!P18,'Bundeseigen-Kohlenwasserstoffe'!P18,Grundeigen!P18,'Bergbautechnische Aspekte'!P18)</f>
        <v>2</v>
      </c>
      <c r="H18" s="8">
        <f>SUM(Bergfrei!O18,'Bundeseigen-Steinsalz'!O18,'Bundeseigen-Kohlenwasserstoffe'!O18,Grundeigen!O18,'Bergbautechnische Aspekte'!O18)</f>
        <v>4</v>
      </c>
      <c r="I18" s="8">
        <f>SUM(Bergfrei!N18,'Bundeseigen-Steinsalz'!N18,'Bundeseigen-Kohlenwasserstoffe'!N18,Grundeigen!N18,'Bergbautechnische Aspekte'!N18)</f>
        <v>0</v>
      </c>
      <c r="J18" s="8">
        <f>SUM(Bergfrei!M18,'Bundeseigen-Steinsalz'!M18,'Bundeseigen-Kohlenwasserstoffe'!M18,Grundeigen!M18,'Bergbautechnische Aspekte'!M18)</f>
        <v>0</v>
      </c>
      <c r="K18" s="8">
        <f>SUM(Bergfrei!L18,'Bundeseigen-Steinsalz'!L18,'Bundeseigen-Kohlenwasserstoffe'!L18,Grundeigen!L18,'Bergbautechnische Aspekte'!L18)</f>
        <v>1</v>
      </c>
      <c r="L18" s="8">
        <f>SUM(Bergfrei!K18,'Bundeseigen-Steinsalz'!K18,'Bundeseigen-Kohlenwasserstoffe'!K18,Grundeigen!K18,'Bergbautechnische Aspekte'!K18)</f>
        <v>0</v>
      </c>
      <c r="M18" s="8">
        <f>SUM(Bergfrei!J18,'Bundeseigen-Steinsalz'!J18,'Bundeseigen-Kohlenwasserstoffe'!J18,Grundeigen!J18,'Bergbautechnische Aspekte'!J18)</f>
        <v>0</v>
      </c>
      <c r="N18" s="8">
        <f>SUM(Bergfrei!I18,'Bundeseigen-Steinsalz'!I18,'Bundeseigen-Kohlenwasserstoffe'!I18,Grundeigen!I18,'Bergbautechnische Aspekte'!I18)</f>
        <v>1</v>
      </c>
      <c r="O18" s="8">
        <f>SUM(Bergfrei!H18,'Bundeseigen-Steinsalz'!H18,'Bundeseigen-Kohlenwasserstoffe'!H18,Grundeigen!H18,'Bergbautechnische Aspekte'!H18)</f>
        <v>0</v>
      </c>
      <c r="P18" s="8">
        <f>SUM(Bergfrei!G18,'Bundeseigen-Steinsalz'!G18,'Bundeseigen-Kohlenwasserstoffe'!G18,Grundeigen!G18,'Bergbautechnische Aspekte'!G18)</f>
        <v>0</v>
      </c>
      <c r="Q18" s="8">
        <f>SUM(Bergfrei!F18,'Bundeseigen-Steinsalz'!F18,'Bundeseigen-Kohlenwasserstoffe'!F18,Grundeigen!F18,'Bergbautechnische Aspekte'!F18)</f>
        <v>0</v>
      </c>
      <c r="R18" s="8">
        <f>SUM(Bergfrei!E18,'Bundeseigen-Steinsalz'!E18,'Bundeseigen-Kohlenwasserstoffe'!E18,Grundeigen!E18,'Bergbautechnische Aspekte'!E18)</f>
        <v>0</v>
      </c>
      <c r="S18" s="8">
        <f>SUM(Bergfrei!D18,'Bundeseigen-Steinsalz'!D18,'Bundeseigen-Kohlenwasserstoffe'!D18,Grundeigen!D18,'Bergbautechnische Aspekte'!D18)</f>
        <v>1</v>
      </c>
      <c r="T18" s="8">
        <f>SUM(Bergfrei!C18,'Bundeseigen-Steinsalz'!C18,'Bundeseigen-Kohlenwasserstoffe'!C18,Grundeigen!C18,'Bergbautechnische Aspekte'!C18)</f>
        <v>0</v>
      </c>
      <c r="U18" s="8">
        <f>SUM(Bergfrei!B18,'Bundeseigen-Steinsalz'!B18,'Bundeseigen-Kohlenwasserstoffe'!B18,Grundeigen!B18,'Bergbautechnische Aspekte'!B18)</f>
        <v>0</v>
      </c>
      <c r="V18">
        <f t="shared" si="2"/>
        <v>10</v>
      </c>
      <c r="W18" s="37">
        <f t="shared" si="3"/>
        <v>5.3447354355959384E-3</v>
      </c>
    </row>
    <row r="19" spans="1:23" x14ac:dyDescent="0.3">
      <c r="A19" s="8" t="s">
        <v>12</v>
      </c>
      <c r="B19" s="8">
        <f>SUM(Bergfrei!U19,'Bundeseigen-Steinsalz'!U19,'Bundeseigen-Kohlenwasserstoffe'!U19,Grundeigen!U19,'Bergbautechnische Aspekte'!U19)</f>
        <v>57</v>
      </c>
      <c r="C19" s="8">
        <f>SUM(Bergfrei!T19,'Bundeseigen-Steinsalz'!T19,'Bundeseigen-Kohlenwasserstoffe'!T19,Grundeigen!T19,'Bergbautechnische Aspekte'!T19)</f>
        <v>55</v>
      </c>
      <c r="D19" s="8">
        <f>SUM(Bergfrei!S19,'Bundeseigen-Steinsalz'!S19,'Bundeseigen-Kohlenwasserstoffe'!S19,Grundeigen!S19,'Bergbautechnische Aspekte'!S19)</f>
        <v>41</v>
      </c>
      <c r="E19" s="8">
        <f>SUM(Bergfrei!R19,'Bundeseigen-Steinsalz'!R19,'Bundeseigen-Kohlenwasserstoffe'!R19,Grundeigen!R19,'Bergbautechnische Aspekte'!R19)</f>
        <v>53</v>
      </c>
      <c r="F19" s="8">
        <f>SUM(Bergfrei!Q19,'Bundeseigen-Steinsalz'!Q19,'Bundeseigen-Kohlenwasserstoffe'!Q19,Grundeigen!Q19,'Bergbautechnische Aspekte'!Q19)</f>
        <v>34</v>
      </c>
      <c r="G19" s="8">
        <f>SUM(Bergfrei!P19,'Bundeseigen-Steinsalz'!P19,'Bundeseigen-Kohlenwasserstoffe'!P19,Grundeigen!P19,'Bergbautechnische Aspekte'!P19)</f>
        <v>33</v>
      </c>
      <c r="H19" s="8">
        <f>SUM(Bergfrei!O19,'Bundeseigen-Steinsalz'!O19,'Bundeseigen-Kohlenwasserstoffe'!O19,Grundeigen!O19,'Bergbautechnische Aspekte'!O19)</f>
        <v>30</v>
      </c>
      <c r="I19" s="8">
        <f>SUM(Bergfrei!N19,'Bundeseigen-Steinsalz'!N19,'Bundeseigen-Kohlenwasserstoffe'!N19,Grundeigen!N19,'Bergbautechnische Aspekte'!N19)</f>
        <v>70</v>
      </c>
      <c r="J19" s="8">
        <f>SUM(Bergfrei!M19,'Bundeseigen-Steinsalz'!M19,'Bundeseigen-Kohlenwasserstoffe'!M19,Grundeigen!M19,'Bergbautechnische Aspekte'!M19)</f>
        <v>41</v>
      </c>
      <c r="K19" s="8">
        <f>SUM(Bergfrei!L19,'Bundeseigen-Steinsalz'!L19,'Bundeseigen-Kohlenwasserstoffe'!L19,Grundeigen!L19,'Bergbautechnische Aspekte'!L19)</f>
        <v>37</v>
      </c>
      <c r="L19" s="8">
        <f>SUM(Bergfrei!K19,'Bundeseigen-Steinsalz'!K19,'Bundeseigen-Kohlenwasserstoffe'!K19,Grundeigen!K19,'Bergbautechnische Aspekte'!K19)</f>
        <v>28</v>
      </c>
      <c r="M19" s="8">
        <f>SUM(Bergfrei!J19,'Bundeseigen-Steinsalz'!J19,'Bundeseigen-Kohlenwasserstoffe'!J19,Grundeigen!J19,'Bergbautechnische Aspekte'!J19)</f>
        <v>24</v>
      </c>
      <c r="N19" s="8">
        <f>SUM(Bergfrei!I19,'Bundeseigen-Steinsalz'!I19,'Bundeseigen-Kohlenwasserstoffe'!I19,Grundeigen!I19,'Bergbautechnische Aspekte'!I19)</f>
        <v>35</v>
      </c>
      <c r="O19" s="8">
        <f>SUM(Bergfrei!H19,'Bundeseigen-Steinsalz'!H19,'Bundeseigen-Kohlenwasserstoffe'!H19,Grundeigen!H19,'Bergbautechnische Aspekte'!H19)</f>
        <v>31</v>
      </c>
      <c r="P19" s="8">
        <f>SUM(Bergfrei!G19,'Bundeseigen-Steinsalz'!G19,'Bundeseigen-Kohlenwasserstoffe'!G19,Grundeigen!G19,'Bergbautechnische Aspekte'!G19)</f>
        <v>21</v>
      </c>
      <c r="Q19" s="8">
        <f>SUM(Bergfrei!F19,'Bundeseigen-Steinsalz'!F19,'Bundeseigen-Kohlenwasserstoffe'!F19,Grundeigen!F19,'Bergbautechnische Aspekte'!F19)</f>
        <v>26</v>
      </c>
      <c r="R19" s="8">
        <f>SUM(Bergfrei!E19,'Bundeseigen-Steinsalz'!E19,'Bundeseigen-Kohlenwasserstoffe'!E19,Grundeigen!E19,'Bergbautechnische Aspekte'!E19)</f>
        <v>41</v>
      </c>
      <c r="S19" s="8">
        <f>SUM(Bergfrei!D19,'Bundeseigen-Steinsalz'!D19,'Bundeseigen-Kohlenwasserstoffe'!D19,Grundeigen!D19,'Bergbautechnische Aspekte'!D19)</f>
        <v>42</v>
      </c>
      <c r="T19" s="8">
        <f>SUM(Bergfrei!C19,'Bundeseigen-Steinsalz'!C19,'Bundeseigen-Kohlenwasserstoffe'!C19,Grundeigen!C19,'Bergbautechnische Aspekte'!C19)</f>
        <v>51</v>
      </c>
      <c r="U19" s="8">
        <f>SUM(Bergfrei!B19,'Bundeseigen-Steinsalz'!B19,'Bundeseigen-Kohlenwasserstoffe'!B19,Grundeigen!B19,'Bergbautechnische Aspekte'!B19)</f>
        <v>53</v>
      </c>
      <c r="V19">
        <f t="shared" si="2"/>
        <v>597</v>
      </c>
      <c r="W19" s="37">
        <f t="shared" si="3"/>
        <v>0.3190807055050775</v>
      </c>
    </row>
    <row r="20" spans="1:23" x14ac:dyDescent="0.3">
      <c r="A20" s="28" t="s">
        <v>36</v>
      </c>
      <c r="B20" s="28">
        <f>SUM(Bergfrei!U20,'Bundeseigen-Steinsalz'!U20,'Bundeseigen-Kohlenwasserstoffe'!U20,Grundeigen!U20,'Bergbautechnische Aspekte'!U20)</f>
        <v>186</v>
      </c>
      <c r="C20" s="28">
        <f>SUM(Bergfrei!T20,'Bundeseigen-Steinsalz'!T20,'Bundeseigen-Kohlenwasserstoffe'!T20,Grundeigen!T20,'Bergbautechnische Aspekte'!T20)</f>
        <v>170</v>
      </c>
      <c r="D20" s="28">
        <f>SUM(Bergfrei!S20,'Bundeseigen-Steinsalz'!S20,'Bundeseigen-Kohlenwasserstoffe'!S20,Grundeigen!S20,'Bergbautechnische Aspekte'!S20)</f>
        <v>156</v>
      </c>
      <c r="E20" s="28">
        <f>SUM(Bergfrei!R20,'Bundeseigen-Steinsalz'!R20,'Bundeseigen-Kohlenwasserstoffe'!R20,Grundeigen!R20,'Bergbautechnische Aspekte'!R20)</f>
        <v>189</v>
      </c>
      <c r="F20" s="28">
        <f>SUM(Bergfrei!Q20,'Bundeseigen-Steinsalz'!Q20,'Bundeseigen-Kohlenwasserstoffe'!Q20,Grundeigen!Q20,'Bergbautechnische Aspekte'!Q20)</f>
        <v>135</v>
      </c>
      <c r="G20" s="28">
        <f>SUM(Bergfrei!P20,'Bundeseigen-Steinsalz'!P20,'Bundeseigen-Kohlenwasserstoffe'!P20,Grundeigen!P20,'Bergbautechnische Aspekte'!P20)</f>
        <v>142</v>
      </c>
      <c r="H20" s="28">
        <f>SUM(Bergfrei!O20,'Bundeseigen-Steinsalz'!O20,'Bundeseigen-Kohlenwasserstoffe'!O20,Grundeigen!O20,'Bergbautechnische Aspekte'!O20)</f>
        <v>134</v>
      </c>
      <c r="I20" s="28">
        <f>SUM(Bergfrei!N20,'Bundeseigen-Steinsalz'!N20,'Bundeseigen-Kohlenwasserstoffe'!N20,Grundeigen!N20,'Bergbautechnische Aspekte'!N20)</f>
        <v>163</v>
      </c>
      <c r="J20" s="28">
        <f>SUM(Bergfrei!M20,'Bundeseigen-Steinsalz'!M20,'Bundeseigen-Kohlenwasserstoffe'!M20,Grundeigen!M20,'Bergbautechnische Aspekte'!M20)</f>
        <v>180</v>
      </c>
      <c r="K20" s="28">
        <f>SUM(Bergfrei!L20,'Bundeseigen-Steinsalz'!L20,'Bundeseigen-Kohlenwasserstoffe'!L20,Grundeigen!L20,'Bergbautechnische Aspekte'!L20)</f>
        <v>140</v>
      </c>
      <c r="L20" s="28">
        <f>SUM(Bergfrei!K20,'Bundeseigen-Steinsalz'!K20,'Bundeseigen-Kohlenwasserstoffe'!K20,Grundeigen!K20,'Bergbautechnische Aspekte'!K20)</f>
        <v>104</v>
      </c>
      <c r="M20" s="28">
        <f>SUM(Bergfrei!J20,'Bundeseigen-Steinsalz'!J20,'Bundeseigen-Kohlenwasserstoffe'!J20,Grundeigen!J20,'Bergbautechnische Aspekte'!J20)</f>
        <v>80</v>
      </c>
      <c r="N20" s="28">
        <f>SUM(Bergfrei!I20,'Bundeseigen-Steinsalz'!I20,'Bundeseigen-Kohlenwasserstoffe'!I20,Grundeigen!I20,'Bergbautechnische Aspekte'!I20)</f>
        <v>97</v>
      </c>
      <c r="O20" s="28">
        <f>SUM(Bergfrei!H20,'Bundeseigen-Steinsalz'!H20,'Bundeseigen-Kohlenwasserstoffe'!H20,Grundeigen!H20,'Bergbautechnische Aspekte'!H20)</f>
        <v>93</v>
      </c>
      <c r="P20" s="28">
        <f>SUM(Bergfrei!G20,'Bundeseigen-Steinsalz'!G20,'Bundeseigen-Kohlenwasserstoffe'!G20,Grundeigen!G20,'Bergbautechnische Aspekte'!G20)</f>
        <v>73</v>
      </c>
      <c r="Q20" s="28">
        <f>SUM(Bergfrei!F20,'Bundeseigen-Steinsalz'!F20,'Bundeseigen-Kohlenwasserstoffe'!F20,Grundeigen!F20,'Bergbautechnische Aspekte'!F20)</f>
        <v>94</v>
      </c>
      <c r="R20" s="28">
        <f>SUM(Bergfrei!E20,'Bundeseigen-Steinsalz'!E20,'Bundeseigen-Kohlenwasserstoffe'!E20,Grundeigen!E20,'Bergbautechnische Aspekte'!E20)</f>
        <v>105</v>
      </c>
      <c r="S20" s="28">
        <f>SUM(Bergfrei!D20,'Bundeseigen-Steinsalz'!D20,'Bundeseigen-Kohlenwasserstoffe'!D20,Grundeigen!D20,'Bergbautechnische Aspekte'!D20)</f>
        <v>104</v>
      </c>
      <c r="T20" s="28">
        <f>SUM(Bergfrei!C20,'Bundeseigen-Steinsalz'!C20,'Bundeseigen-Kohlenwasserstoffe'!C20,Grundeigen!C20,'Bergbautechnische Aspekte'!C20)</f>
        <v>105</v>
      </c>
      <c r="U20" s="28">
        <f>SUM(Bergfrei!B20,'Bundeseigen-Steinsalz'!B20,'Bundeseigen-Kohlenwasserstoffe'!B20,Grundeigen!B20,'Bergbautechnische Aspekte'!B20)</f>
        <v>122</v>
      </c>
      <c r="V20">
        <f t="shared" si="2"/>
        <v>1871</v>
      </c>
    </row>
    <row r="21" spans="1:23" x14ac:dyDescent="0.3">
      <c r="A21" t="s">
        <v>0</v>
      </c>
      <c r="B21">
        <v>2000</v>
      </c>
      <c r="C21">
        <v>2001</v>
      </c>
      <c r="D21">
        <v>2002</v>
      </c>
      <c r="E21">
        <v>2003</v>
      </c>
      <c r="F21">
        <v>2004</v>
      </c>
      <c r="G21">
        <v>2005</v>
      </c>
      <c r="H21">
        <v>2006</v>
      </c>
      <c r="I21">
        <v>2007</v>
      </c>
      <c r="J21">
        <v>2008</v>
      </c>
      <c r="K21">
        <v>2009</v>
      </c>
      <c r="L21">
        <v>2010</v>
      </c>
      <c r="M21">
        <v>2011</v>
      </c>
      <c r="N21">
        <v>2012</v>
      </c>
      <c r="O21">
        <v>2013</v>
      </c>
      <c r="P21">
        <v>2014</v>
      </c>
      <c r="Q21">
        <v>2015</v>
      </c>
      <c r="R21">
        <v>2016</v>
      </c>
      <c r="S21">
        <v>2017</v>
      </c>
      <c r="T21">
        <v>2018</v>
      </c>
      <c r="U21">
        <v>2019</v>
      </c>
      <c r="V21" t="s">
        <v>214</v>
      </c>
    </row>
    <row r="22" spans="1:23" x14ac:dyDescent="0.3">
      <c r="A22" s="29" t="s">
        <v>5</v>
      </c>
      <c r="B22" s="29">
        <f>SUM(Bergfrei!U21,'Bundeseigen-Steinsalz'!U21,'Bundeseigen-Kohlenwasserstoffe'!U21,Grundeigen!U21,'Bergbautechnische Aspekte'!U21)</f>
        <v>17</v>
      </c>
      <c r="C22" s="29">
        <f>SUM(Bergfrei!T21,'Bundeseigen-Steinsalz'!T21,'Bundeseigen-Kohlenwasserstoffe'!T21,Grundeigen!T21,'Bergbautechnische Aspekte'!T21)</f>
        <v>2</v>
      </c>
      <c r="D22" s="29">
        <f>SUM(Bergfrei!S21,'Bundeseigen-Steinsalz'!S21,'Bundeseigen-Kohlenwasserstoffe'!S21,Grundeigen!S21,'Bergbautechnische Aspekte'!S21)</f>
        <v>5</v>
      </c>
      <c r="E22" s="29">
        <f>SUM(Bergfrei!R21,'Bundeseigen-Steinsalz'!R21,'Bundeseigen-Kohlenwasserstoffe'!R21,Grundeigen!R21,'Bergbautechnische Aspekte'!R21)</f>
        <v>1</v>
      </c>
      <c r="F22" s="29">
        <f>SUM(Bergfrei!Q21,'Bundeseigen-Steinsalz'!Q21,'Bundeseigen-Kohlenwasserstoffe'!Q21,Grundeigen!Q21,'Bergbautechnische Aspekte'!Q21)</f>
        <v>10</v>
      </c>
      <c r="G22" s="29">
        <f>SUM(Bergfrei!P21,'Bundeseigen-Steinsalz'!P21,'Bundeseigen-Kohlenwasserstoffe'!P21,Grundeigen!P21,'Bergbautechnische Aspekte'!P21)</f>
        <v>3</v>
      </c>
      <c r="H22" s="29">
        <f>SUM(Bergfrei!O21,'Bundeseigen-Steinsalz'!O21,'Bundeseigen-Kohlenwasserstoffe'!O21,Grundeigen!O21,'Bergbautechnische Aspekte'!O21)</f>
        <v>4</v>
      </c>
      <c r="I22" s="29">
        <f>SUM(Bergfrei!N21,'Bundeseigen-Steinsalz'!N21,'Bundeseigen-Kohlenwasserstoffe'!N21,Grundeigen!N21,'Bergbautechnische Aspekte'!N21)</f>
        <v>8</v>
      </c>
      <c r="J22" s="29">
        <f>SUM(Bergfrei!M21,'Bundeseigen-Steinsalz'!M21,'Bundeseigen-Kohlenwasserstoffe'!M21,Grundeigen!M21,'Bergbautechnische Aspekte'!M21)</f>
        <v>2</v>
      </c>
      <c r="K22" s="29">
        <f>SUM(Bergfrei!L21,'Bundeseigen-Steinsalz'!L21,'Bundeseigen-Kohlenwasserstoffe'!L21,Grundeigen!L21,'Bergbautechnische Aspekte'!L21)</f>
        <v>1</v>
      </c>
      <c r="L22" s="29">
        <f>SUM(Bergfrei!K21,'Bundeseigen-Steinsalz'!K21,'Bundeseigen-Kohlenwasserstoffe'!K21,Grundeigen!K21,'Bergbautechnische Aspekte'!K21)</f>
        <v>4</v>
      </c>
      <c r="M22" s="29">
        <f>SUM(Bergfrei!J21,'Bundeseigen-Steinsalz'!J21,'Bundeseigen-Kohlenwasserstoffe'!J21,Grundeigen!J21,'Bergbautechnische Aspekte'!J21)</f>
        <v>6</v>
      </c>
      <c r="N22" s="29">
        <f>SUM(Bergfrei!I21,'Bundeseigen-Steinsalz'!I21,'Bundeseigen-Kohlenwasserstoffe'!I21,Grundeigen!I21,'Bergbautechnische Aspekte'!I21)</f>
        <v>3</v>
      </c>
      <c r="O22" s="29">
        <f>SUM(Bergfrei!H21,'Bundeseigen-Steinsalz'!H21,'Bundeseigen-Kohlenwasserstoffe'!H21,Grundeigen!H21,'Bergbautechnische Aspekte'!H21)</f>
        <v>4</v>
      </c>
      <c r="P22" s="29">
        <f>SUM(Bergfrei!G21,'Bundeseigen-Steinsalz'!G21,'Bundeseigen-Kohlenwasserstoffe'!G21,Grundeigen!G21,'Bergbautechnische Aspekte'!G21)</f>
        <v>7</v>
      </c>
      <c r="Q22" s="29">
        <f>SUM(Bergfrei!F21,'Bundeseigen-Steinsalz'!F21,'Bundeseigen-Kohlenwasserstoffe'!F21,Grundeigen!F21,'Bergbautechnische Aspekte'!F21)</f>
        <v>1</v>
      </c>
      <c r="R22" s="29">
        <f>SUM(Bergfrei!E21,'Bundeseigen-Steinsalz'!E21,'Bundeseigen-Kohlenwasserstoffe'!E21,Grundeigen!E21,'Bergbautechnische Aspekte'!E21)</f>
        <v>1</v>
      </c>
      <c r="S22" s="29">
        <f>SUM(Bergfrei!D21,'Bundeseigen-Steinsalz'!D21,'Bundeseigen-Kohlenwasserstoffe'!D21,Grundeigen!D21,'Bergbautechnische Aspekte'!D21)</f>
        <v>3</v>
      </c>
      <c r="T22" s="29">
        <f>SUM(Bergfrei!C21,'Bundeseigen-Steinsalz'!C21,'Bundeseigen-Kohlenwasserstoffe'!C21,Grundeigen!C21,'Bergbautechnische Aspekte'!C21)</f>
        <v>2</v>
      </c>
      <c r="U22" s="29">
        <f>SUM(Bergfrei!B21,'Bundeseigen-Steinsalz'!B21,'Bundeseigen-Kohlenwasserstoffe'!B21,Grundeigen!B21,'Bergbautechnische Aspekte'!B21)</f>
        <v>1</v>
      </c>
      <c r="V22">
        <f t="shared" ref="V22:V30" si="4">SUM(F22:U22)</f>
        <v>60</v>
      </c>
      <c r="W22" s="37">
        <f>V22/$V$30</f>
        <v>0.68181818181818177</v>
      </c>
    </row>
    <row r="23" spans="1:23" x14ac:dyDescent="0.3">
      <c r="A23" s="29" t="s">
        <v>6</v>
      </c>
      <c r="B23" s="29">
        <f>SUM(Bergfrei!U22,'Bundeseigen-Steinsalz'!U22,'Bundeseigen-Kohlenwasserstoffe'!U22,Grundeigen!U22,'Bergbautechnische Aspekte'!U22)</f>
        <v>0</v>
      </c>
      <c r="C23" s="29">
        <f>SUM(Bergfrei!T22,'Bundeseigen-Steinsalz'!T22,'Bundeseigen-Kohlenwasserstoffe'!T22,Grundeigen!T22,'Bergbautechnische Aspekte'!T22)</f>
        <v>0</v>
      </c>
      <c r="D23" s="29">
        <f>SUM(Bergfrei!S22,'Bundeseigen-Steinsalz'!S22,'Bundeseigen-Kohlenwasserstoffe'!S22,Grundeigen!S22,'Bergbautechnische Aspekte'!S22)</f>
        <v>0</v>
      </c>
      <c r="E23" s="29">
        <f>SUM(Bergfrei!R22,'Bundeseigen-Steinsalz'!R22,'Bundeseigen-Kohlenwasserstoffe'!R22,Grundeigen!R22,'Bergbautechnische Aspekte'!R22)</f>
        <v>0</v>
      </c>
      <c r="F23" s="29">
        <f>SUM(Bergfrei!Q22,'Bundeseigen-Steinsalz'!Q22,'Bundeseigen-Kohlenwasserstoffe'!Q22,Grundeigen!Q22,'Bergbautechnische Aspekte'!Q22)</f>
        <v>0</v>
      </c>
      <c r="G23" s="29">
        <f>SUM(Bergfrei!P22,'Bundeseigen-Steinsalz'!P22,'Bundeseigen-Kohlenwasserstoffe'!P22,Grundeigen!P22,'Bergbautechnische Aspekte'!P22)</f>
        <v>0</v>
      </c>
      <c r="H23" s="29">
        <f>SUM(Bergfrei!O22,'Bundeseigen-Steinsalz'!O22,'Bundeseigen-Kohlenwasserstoffe'!O22,Grundeigen!O22,'Bergbautechnische Aspekte'!O22)</f>
        <v>0</v>
      </c>
      <c r="I23" s="29">
        <f>SUM(Bergfrei!N22,'Bundeseigen-Steinsalz'!N22,'Bundeseigen-Kohlenwasserstoffe'!N22,Grundeigen!N22,'Bergbautechnische Aspekte'!N22)</f>
        <v>0</v>
      </c>
      <c r="J23" s="29">
        <f>SUM(Bergfrei!M22,'Bundeseigen-Steinsalz'!M22,'Bundeseigen-Kohlenwasserstoffe'!M22,Grundeigen!M22,'Bergbautechnische Aspekte'!M22)</f>
        <v>0</v>
      </c>
      <c r="K23" s="29">
        <f>SUM(Bergfrei!L22,'Bundeseigen-Steinsalz'!L22,'Bundeseigen-Kohlenwasserstoffe'!L22,Grundeigen!L22,'Bergbautechnische Aspekte'!L22)</f>
        <v>0</v>
      </c>
      <c r="L23" s="29">
        <f>SUM(Bergfrei!K22,'Bundeseigen-Steinsalz'!K22,'Bundeseigen-Kohlenwasserstoffe'!K22,Grundeigen!K22,'Bergbautechnische Aspekte'!K22)</f>
        <v>0</v>
      </c>
      <c r="M23" s="29">
        <f>SUM(Bergfrei!J22,'Bundeseigen-Steinsalz'!J22,'Bundeseigen-Kohlenwasserstoffe'!J22,Grundeigen!J22,'Bergbautechnische Aspekte'!J22)</f>
        <v>1</v>
      </c>
      <c r="N23" s="29">
        <f>SUM(Bergfrei!I22,'Bundeseigen-Steinsalz'!I22,'Bundeseigen-Kohlenwasserstoffe'!I22,Grundeigen!I22,'Bergbautechnische Aspekte'!I22)</f>
        <v>1</v>
      </c>
      <c r="O23" s="29">
        <f>SUM(Bergfrei!H22,'Bundeseigen-Steinsalz'!H22,'Bundeseigen-Kohlenwasserstoffe'!H22,Grundeigen!H22,'Bergbautechnische Aspekte'!H22)</f>
        <v>0</v>
      </c>
      <c r="P23" s="29">
        <f>SUM(Bergfrei!G22,'Bundeseigen-Steinsalz'!G22,'Bundeseigen-Kohlenwasserstoffe'!G22,Grundeigen!G22,'Bergbautechnische Aspekte'!G22)</f>
        <v>0</v>
      </c>
      <c r="Q23" s="29">
        <f>SUM(Bergfrei!F22,'Bundeseigen-Steinsalz'!F22,'Bundeseigen-Kohlenwasserstoffe'!F22,Grundeigen!F22,'Bergbautechnische Aspekte'!F22)</f>
        <v>0</v>
      </c>
      <c r="R23" s="29">
        <f>SUM(Bergfrei!E22,'Bundeseigen-Steinsalz'!E22,'Bundeseigen-Kohlenwasserstoffe'!E22,Grundeigen!E22,'Bergbautechnische Aspekte'!E22)</f>
        <v>0</v>
      </c>
      <c r="S23" s="29">
        <f>SUM(Bergfrei!D22,'Bundeseigen-Steinsalz'!D22,'Bundeseigen-Kohlenwasserstoffe'!D22,Grundeigen!D22,'Bergbautechnische Aspekte'!D22)</f>
        <v>0</v>
      </c>
      <c r="T23" s="29">
        <f>SUM(Bergfrei!C22,'Bundeseigen-Steinsalz'!C22,'Bundeseigen-Kohlenwasserstoffe'!C22,Grundeigen!C22,'Bergbautechnische Aspekte'!C22)</f>
        <v>0</v>
      </c>
      <c r="U23" s="29">
        <f>SUM(Bergfrei!B22,'Bundeseigen-Steinsalz'!B22,'Bundeseigen-Kohlenwasserstoffe'!B22,Grundeigen!B22,'Bergbautechnische Aspekte'!B22)</f>
        <v>0</v>
      </c>
      <c r="V23">
        <f t="shared" si="4"/>
        <v>2</v>
      </c>
      <c r="W23" s="37">
        <f t="shared" ref="W23:W29" si="5">V23/$V$30</f>
        <v>2.2727272727272728E-2</v>
      </c>
    </row>
    <row r="24" spans="1:23" x14ac:dyDescent="0.3">
      <c r="A24" s="29" t="s">
        <v>33</v>
      </c>
      <c r="B24" s="29">
        <f>SUM(Bergfrei!U23,'Bundeseigen-Steinsalz'!U23,'Bundeseigen-Kohlenwasserstoffe'!U23,Grundeigen!U23,'Bergbautechnische Aspekte'!U23)</f>
        <v>0</v>
      </c>
      <c r="C24" s="29">
        <f>SUM(Bergfrei!T23,'Bundeseigen-Steinsalz'!T23,'Bundeseigen-Kohlenwasserstoffe'!T23,Grundeigen!T23,'Bergbautechnische Aspekte'!T23)</f>
        <v>0</v>
      </c>
      <c r="D24" s="29">
        <f>SUM(Bergfrei!S23,'Bundeseigen-Steinsalz'!S23,'Bundeseigen-Kohlenwasserstoffe'!S23,Grundeigen!S23,'Bergbautechnische Aspekte'!S23)</f>
        <v>0</v>
      </c>
      <c r="E24" s="29">
        <f>SUM(Bergfrei!R23,'Bundeseigen-Steinsalz'!R23,'Bundeseigen-Kohlenwasserstoffe'!R23,Grundeigen!R23,'Bergbautechnische Aspekte'!R23)</f>
        <v>0</v>
      </c>
      <c r="F24" s="29">
        <f>SUM(Bergfrei!Q23,'Bundeseigen-Steinsalz'!Q23,'Bundeseigen-Kohlenwasserstoffe'!Q23,Grundeigen!Q23,'Bergbautechnische Aspekte'!Q23)</f>
        <v>0</v>
      </c>
      <c r="G24" s="29">
        <f>SUM(Bergfrei!P23,'Bundeseigen-Steinsalz'!P23,'Bundeseigen-Kohlenwasserstoffe'!P23,Grundeigen!P23,'Bergbautechnische Aspekte'!P23)</f>
        <v>0</v>
      </c>
      <c r="H24" s="29">
        <f>SUM(Bergfrei!O23,'Bundeseigen-Steinsalz'!O23,'Bundeseigen-Kohlenwasserstoffe'!O23,Grundeigen!O23,'Bergbautechnische Aspekte'!O23)</f>
        <v>0</v>
      </c>
      <c r="I24" s="29">
        <f>SUM(Bergfrei!N23,'Bundeseigen-Steinsalz'!N23,'Bundeseigen-Kohlenwasserstoffe'!N23,Grundeigen!N23,'Bergbautechnische Aspekte'!N23)</f>
        <v>0</v>
      </c>
      <c r="J24" s="29">
        <f>SUM(Bergfrei!M23,'Bundeseigen-Steinsalz'!M23,'Bundeseigen-Kohlenwasserstoffe'!M23,Grundeigen!M23,'Bergbautechnische Aspekte'!M23)</f>
        <v>0</v>
      </c>
      <c r="K24" s="29">
        <f>SUM(Bergfrei!L23,'Bundeseigen-Steinsalz'!L23,'Bundeseigen-Kohlenwasserstoffe'!L23,Grundeigen!L23,'Bergbautechnische Aspekte'!L23)</f>
        <v>0</v>
      </c>
      <c r="L24" s="29">
        <f>SUM(Bergfrei!K23,'Bundeseigen-Steinsalz'!K23,'Bundeseigen-Kohlenwasserstoffe'!K23,Grundeigen!K23,'Bergbautechnische Aspekte'!K23)</f>
        <v>0</v>
      </c>
      <c r="M24" s="29">
        <f>SUM(Bergfrei!J23,'Bundeseigen-Steinsalz'!J23,'Bundeseigen-Kohlenwasserstoffe'!J23,Grundeigen!J23,'Bergbautechnische Aspekte'!J23)</f>
        <v>0</v>
      </c>
      <c r="N24" s="29">
        <f>SUM(Bergfrei!I23,'Bundeseigen-Steinsalz'!I23,'Bundeseigen-Kohlenwasserstoffe'!I23,Grundeigen!I23,'Bergbautechnische Aspekte'!I23)</f>
        <v>0</v>
      </c>
      <c r="O24" s="29">
        <f>SUM(Bergfrei!H23,'Bundeseigen-Steinsalz'!H23,'Bundeseigen-Kohlenwasserstoffe'!H23,Grundeigen!H23,'Bergbautechnische Aspekte'!H23)</f>
        <v>0</v>
      </c>
      <c r="P24" s="29">
        <f>SUM(Bergfrei!G23,'Bundeseigen-Steinsalz'!G23,'Bundeseigen-Kohlenwasserstoffe'!G23,Grundeigen!G23,'Bergbautechnische Aspekte'!G23)</f>
        <v>0</v>
      </c>
      <c r="Q24" s="29">
        <f>SUM(Bergfrei!F23,'Bundeseigen-Steinsalz'!F23,'Bundeseigen-Kohlenwasserstoffe'!F23,Grundeigen!F23,'Bergbautechnische Aspekte'!F23)</f>
        <v>0</v>
      </c>
      <c r="R24" s="29">
        <f>SUM(Bergfrei!E23,'Bundeseigen-Steinsalz'!E23,'Bundeseigen-Kohlenwasserstoffe'!E23,Grundeigen!E23,'Bergbautechnische Aspekte'!E23)</f>
        <v>0</v>
      </c>
      <c r="S24" s="29">
        <f>SUM(Bergfrei!D23,'Bundeseigen-Steinsalz'!D23,'Bundeseigen-Kohlenwasserstoffe'!D23,Grundeigen!D23,'Bergbautechnische Aspekte'!D23)</f>
        <v>0</v>
      </c>
      <c r="T24" s="29">
        <f>SUM(Bergfrei!C23,'Bundeseigen-Steinsalz'!C23,'Bundeseigen-Kohlenwasserstoffe'!C23,Grundeigen!C23,'Bergbautechnische Aspekte'!C23)</f>
        <v>0</v>
      </c>
      <c r="U24" s="29">
        <f>SUM(Bergfrei!B23,'Bundeseigen-Steinsalz'!B23,'Bundeseigen-Kohlenwasserstoffe'!B23,Grundeigen!B23,'Bergbautechnische Aspekte'!B23)</f>
        <v>0</v>
      </c>
      <c r="V24">
        <f t="shared" si="4"/>
        <v>0</v>
      </c>
      <c r="W24" s="37">
        <f t="shared" si="5"/>
        <v>0</v>
      </c>
    </row>
    <row r="25" spans="1:23" x14ac:dyDescent="0.3">
      <c r="A25" s="29" t="s">
        <v>8</v>
      </c>
      <c r="B25" s="29">
        <f>SUM(Bergfrei!U24,'Bundeseigen-Steinsalz'!U24,'Bundeseigen-Kohlenwasserstoffe'!U24,Grundeigen!U24,'Bergbautechnische Aspekte'!U24)</f>
        <v>1</v>
      </c>
      <c r="C25" s="29">
        <f>SUM(Bergfrei!T24,'Bundeseigen-Steinsalz'!T24,'Bundeseigen-Kohlenwasserstoffe'!T24,Grundeigen!T24,'Bergbautechnische Aspekte'!T24)</f>
        <v>2</v>
      </c>
      <c r="D25" s="29">
        <f>SUM(Bergfrei!S24,'Bundeseigen-Steinsalz'!S24,'Bundeseigen-Kohlenwasserstoffe'!S24,Grundeigen!S24,'Bergbautechnische Aspekte'!S24)</f>
        <v>0</v>
      </c>
      <c r="E25" s="29">
        <f>SUM(Bergfrei!R24,'Bundeseigen-Steinsalz'!R24,'Bundeseigen-Kohlenwasserstoffe'!R24,Grundeigen!R24,'Bergbautechnische Aspekte'!R24)</f>
        <v>1</v>
      </c>
      <c r="F25" s="29">
        <f>SUM(Bergfrei!Q24,'Bundeseigen-Steinsalz'!Q24,'Bundeseigen-Kohlenwasserstoffe'!Q24,Grundeigen!Q24,'Bergbautechnische Aspekte'!Q24)</f>
        <v>0</v>
      </c>
      <c r="G25" s="29">
        <f>SUM(Bergfrei!P24,'Bundeseigen-Steinsalz'!P24,'Bundeseigen-Kohlenwasserstoffe'!P24,Grundeigen!P24,'Bergbautechnische Aspekte'!P24)</f>
        <v>0</v>
      </c>
      <c r="H25" s="29">
        <f>SUM(Bergfrei!O24,'Bundeseigen-Steinsalz'!O24,'Bundeseigen-Kohlenwasserstoffe'!O24,Grundeigen!O24,'Bergbautechnische Aspekte'!O24)</f>
        <v>2</v>
      </c>
      <c r="I25" s="29">
        <f>SUM(Bergfrei!N24,'Bundeseigen-Steinsalz'!N24,'Bundeseigen-Kohlenwasserstoffe'!N24,Grundeigen!N24,'Bergbautechnische Aspekte'!N24)</f>
        <v>0</v>
      </c>
      <c r="J25" s="29">
        <f>SUM(Bergfrei!M24,'Bundeseigen-Steinsalz'!M24,'Bundeseigen-Kohlenwasserstoffe'!M24,Grundeigen!M24,'Bergbautechnische Aspekte'!M24)</f>
        <v>1</v>
      </c>
      <c r="K25" s="29">
        <f>SUM(Bergfrei!L24,'Bundeseigen-Steinsalz'!L24,'Bundeseigen-Kohlenwasserstoffe'!L24,Grundeigen!L24,'Bergbautechnische Aspekte'!L24)</f>
        <v>0</v>
      </c>
      <c r="L25" s="29">
        <f>SUM(Bergfrei!K24,'Bundeseigen-Steinsalz'!K24,'Bundeseigen-Kohlenwasserstoffe'!K24,Grundeigen!K24,'Bergbautechnische Aspekte'!K24)</f>
        <v>1</v>
      </c>
      <c r="M25" s="29">
        <f>SUM(Bergfrei!J24,'Bundeseigen-Steinsalz'!J24,'Bundeseigen-Kohlenwasserstoffe'!J24,Grundeigen!J24,'Bergbautechnische Aspekte'!J24)</f>
        <v>0</v>
      </c>
      <c r="N25" s="29">
        <f>SUM(Bergfrei!I24,'Bundeseigen-Steinsalz'!I24,'Bundeseigen-Kohlenwasserstoffe'!I24,Grundeigen!I24,'Bergbautechnische Aspekte'!I24)</f>
        <v>0</v>
      </c>
      <c r="O25" s="29">
        <f>SUM(Bergfrei!H24,'Bundeseigen-Steinsalz'!H24,'Bundeseigen-Kohlenwasserstoffe'!H24,Grundeigen!H24,'Bergbautechnische Aspekte'!H24)</f>
        <v>0</v>
      </c>
      <c r="P25" s="29">
        <f>SUM(Bergfrei!G24,'Bundeseigen-Steinsalz'!G24,'Bundeseigen-Kohlenwasserstoffe'!G24,Grundeigen!G24,'Bergbautechnische Aspekte'!G24)</f>
        <v>0</v>
      </c>
      <c r="Q25" s="29">
        <f>SUM(Bergfrei!F24,'Bundeseigen-Steinsalz'!F24,'Bundeseigen-Kohlenwasserstoffe'!F24,Grundeigen!F24,'Bergbautechnische Aspekte'!F24)</f>
        <v>0</v>
      </c>
      <c r="R25" s="29">
        <f>SUM(Bergfrei!E24,'Bundeseigen-Steinsalz'!E24,'Bundeseigen-Kohlenwasserstoffe'!E24,Grundeigen!E24,'Bergbautechnische Aspekte'!E24)</f>
        <v>0</v>
      </c>
      <c r="S25" s="29">
        <f>SUM(Bergfrei!D24,'Bundeseigen-Steinsalz'!D24,'Bundeseigen-Kohlenwasserstoffe'!D24,Grundeigen!D24,'Bergbautechnische Aspekte'!D24)</f>
        <v>0</v>
      </c>
      <c r="T25" s="29">
        <f>SUM(Bergfrei!C24,'Bundeseigen-Steinsalz'!C24,'Bundeseigen-Kohlenwasserstoffe'!C24,Grundeigen!C24,'Bergbautechnische Aspekte'!C24)</f>
        <v>0</v>
      </c>
      <c r="U25" s="29">
        <f>SUM(Bergfrei!B24,'Bundeseigen-Steinsalz'!B24,'Bundeseigen-Kohlenwasserstoffe'!B24,Grundeigen!B24,'Bergbautechnische Aspekte'!B24)</f>
        <v>1</v>
      </c>
      <c r="V25">
        <f t="shared" si="4"/>
        <v>5</v>
      </c>
      <c r="W25" s="37">
        <f t="shared" si="5"/>
        <v>5.6818181818181816E-2</v>
      </c>
    </row>
    <row r="26" spans="1:23" x14ac:dyDescent="0.3">
      <c r="A26" s="29" t="s">
        <v>9</v>
      </c>
      <c r="B26" s="29">
        <f>SUM(Bergfrei!U25,'Bundeseigen-Steinsalz'!U25,'Bundeseigen-Kohlenwasserstoffe'!U25,Grundeigen!U25,'Bergbautechnische Aspekte'!U25)</f>
        <v>0</v>
      </c>
      <c r="C26" s="29">
        <f>SUM(Bergfrei!T25,'Bundeseigen-Steinsalz'!T25,'Bundeseigen-Kohlenwasserstoffe'!T25,Grundeigen!T25,'Bergbautechnische Aspekte'!T25)</f>
        <v>0</v>
      </c>
      <c r="D26" s="29">
        <f>SUM(Bergfrei!S25,'Bundeseigen-Steinsalz'!S25,'Bundeseigen-Kohlenwasserstoffe'!S25,Grundeigen!S25,'Bergbautechnische Aspekte'!S25)</f>
        <v>0</v>
      </c>
      <c r="E26" s="29">
        <f>SUM(Bergfrei!R25,'Bundeseigen-Steinsalz'!R25,'Bundeseigen-Kohlenwasserstoffe'!R25,Grundeigen!R25,'Bergbautechnische Aspekte'!R25)</f>
        <v>1</v>
      </c>
      <c r="F26" s="29">
        <f>SUM(Bergfrei!Q25,'Bundeseigen-Steinsalz'!Q25,'Bundeseigen-Kohlenwasserstoffe'!Q25,Grundeigen!Q25,'Bergbautechnische Aspekte'!Q25)</f>
        <v>1</v>
      </c>
      <c r="G26" s="29">
        <f>SUM(Bergfrei!P25,'Bundeseigen-Steinsalz'!P25,'Bundeseigen-Kohlenwasserstoffe'!P25,Grundeigen!P25,'Bergbautechnische Aspekte'!P25)</f>
        <v>0</v>
      </c>
      <c r="H26" s="29">
        <f>SUM(Bergfrei!O25,'Bundeseigen-Steinsalz'!O25,'Bundeseigen-Kohlenwasserstoffe'!O25,Grundeigen!O25,'Bergbautechnische Aspekte'!O25)</f>
        <v>0</v>
      </c>
      <c r="I26" s="29">
        <f>SUM(Bergfrei!N25,'Bundeseigen-Steinsalz'!N25,'Bundeseigen-Kohlenwasserstoffe'!N25,Grundeigen!N25,'Bergbautechnische Aspekte'!N25)</f>
        <v>1</v>
      </c>
      <c r="J26" s="29">
        <f>SUM(Bergfrei!M25,'Bundeseigen-Steinsalz'!M25,'Bundeseigen-Kohlenwasserstoffe'!M25,Grundeigen!M25,'Bergbautechnische Aspekte'!M25)</f>
        <v>0</v>
      </c>
      <c r="K26" s="29">
        <f>SUM(Bergfrei!L25,'Bundeseigen-Steinsalz'!L25,'Bundeseigen-Kohlenwasserstoffe'!L25,Grundeigen!L25,'Bergbautechnische Aspekte'!L25)</f>
        <v>0</v>
      </c>
      <c r="L26" s="29">
        <f>SUM(Bergfrei!K25,'Bundeseigen-Steinsalz'!K25,'Bundeseigen-Kohlenwasserstoffe'!K25,Grundeigen!K25,'Bergbautechnische Aspekte'!K25)</f>
        <v>0</v>
      </c>
      <c r="M26" s="29">
        <f>SUM(Bergfrei!J25,'Bundeseigen-Steinsalz'!J25,'Bundeseigen-Kohlenwasserstoffe'!J25,Grundeigen!J25,'Bergbautechnische Aspekte'!J25)</f>
        <v>1</v>
      </c>
      <c r="N26" s="29">
        <f>SUM(Bergfrei!I25,'Bundeseigen-Steinsalz'!I25,'Bundeseigen-Kohlenwasserstoffe'!I25,Grundeigen!I25,'Bergbautechnische Aspekte'!I25)</f>
        <v>2</v>
      </c>
      <c r="O26" s="29">
        <f>SUM(Bergfrei!H25,'Bundeseigen-Steinsalz'!H25,'Bundeseigen-Kohlenwasserstoffe'!H25,Grundeigen!H25,'Bergbautechnische Aspekte'!H25)</f>
        <v>0</v>
      </c>
      <c r="P26" s="29">
        <f>SUM(Bergfrei!G25,'Bundeseigen-Steinsalz'!G25,'Bundeseigen-Kohlenwasserstoffe'!G25,Grundeigen!G25,'Bergbautechnische Aspekte'!G25)</f>
        <v>0</v>
      </c>
      <c r="Q26" s="29">
        <f>SUM(Bergfrei!F25,'Bundeseigen-Steinsalz'!F25,'Bundeseigen-Kohlenwasserstoffe'!F25,Grundeigen!F25,'Bergbautechnische Aspekte'!F25)</f>
        <v>0</v>
      </c>
      <c r="R26" s="29">
        <f>SUM(Bergfrei!E25,'Bundeseigen-Steinsalz'!E25,'Bundeseigen-Kohlenwasserstoffe'!E25,Grundeigen!E25,'Bergbautechnische Aspekte'!E25)</f>
        <v>0</v>
      </c>
      <c r="S26" s="29">
        <f>SUM(Bergfrei!D25,'Bundeseigen-Steinsalz'!D25,'Bundeseigen-Kohlenwasserstoffe'!D25,Grundeigen!D25,'Bergbautechnische Aspekte'!D25)</f>
        <v>0</v>
      </c>
      <c r="T26" s="29">
        <f>SUM(Bergfrei!C25,'Bundeseigen-Steinsalz'!C25,'Bundeseigen-Kohlenwasserstoffe'!C25,Grundeigen!C25,'Bergbautechnische Aspekte'!C25)</f>
        <v>0</v>
      </c>
      <c r="U26" s="29">
        <f>SUM(Bergfrei!B25,'Bundeseigen-Steinsalz'!B25,'Bundeseigen-Kohlenwasserstoffe'!B25,Grundeigen!B25,'Bergbautechnische Aspekte'!B25)</f>
        <v>0</v>
      </c>
      <c r="V26">
        <f t="shared" si="4"/>
        <v>5</v>
      </c>
      <c r="W26" s="37">
        <f t="shared" si="5"/>
        <v>5.6818181818181816E-2</v>
      </c>
    </row>
    <row r="27" spans="1:23" x14ac:dyDescent="0.3">
      <c r="A27" s="29" t="s">
        <v>10</v>
      </c>
      <c r="B27" s="29">
        <f>SUM(Bergfrei!U26,'Bundeseigen-Steinsalz'!U26,'Bundeseigen-Kohlenwasserstoffe'!U26,Grundeigen!U26,'Bergbautechnische Aspekte'!U26)</f>
        <v>0</v>
      </c>
      <c r="C27" s="29">
        <f>SUM(Bergfrei!T26,'Bundeseigen-Steinsalz'!T26,'Bundeseigen-Kohlenwasserstoffe'!T26,Grundeigen!T26,'Bergbautechnische Aspekte'!T26)</f>
        <v>0</v>
      </c>
      <c r="D27" s="29">
        <f>SUM(Bergfrei!S26,'Bundeseigen-Steinsalz'!S26,'Bundeseigen-Kohlenwasserstoffe'!S26,Grundeigen!S26,'Bergbautechnische Aspekte'!S26)</f>
        <v>0</v>
      </c>
      <c r="E27" s="29">
        <f>SUM(Bergfrei!R26,'Bundeseigen-Steinsalz'!R26,'Bundeseigen-Kohlenwasserstoffe'!R26,Grundeigen!R26,'Bergbautechnische Aspekte'!R26)</f>
        <v>0</v>
      </c>
      <c r="F27" s="29">
        <f>SUM(Bergfrei!Q26,'Bundeseigen-Steinsalz'!Q26,'Bundeseigen-Kohlenwasserstoffe'!Q26,Grundeigen!Q26,'Bergbautechnische Aspekte'!Q26)</f>
        <v>0</v>
      </c>
      <c r="G27" s="29">
        <f>SUM(Bergfrei!P26,'Bundeseigen-Steinsalz'!P26,'Bundeseigen-Kohlenwasserstoffe'!P26,Grundeigen!P26,'Bergbautechnische Aspekte'!P26)</f>
        <v>0</v>
      </c>
      <c r="H27" s="29">
        <f>SUM(Bergfrei!O26,'Bundeseigen-Steinsalz'!O26,'Bundeseigen-Kohlenwasserstoffe'!O26,Grundeigen!O26,'Bergbautechnische Aspekte'!O26)</f>
        <v>0</v>
      </c>
      <c r="I27" s="29">
        <f>SUM(Bergfrei!N26,'Bundeseigen-Steinsalz'!N26,'Bundeseigen-Kohlenwasserstoffe'!N26,Grundeigen!N26,'Bergbautechnische Aspekte'!N26)</f>
        <v>0</v>
      </c>
      <c r="J27" s="29">
        <f>SUM(Bergfrei!M26,'Bundeseigen-Steinsalz'!M26,'Bundeseigen-Kohlenwasserstoffe'!M26,Grundeigen!M26,'Bergbautechnische Aspekte'!M26)</f>
        <v>0</v>
      </c>
      <c r="K27" s="29">
        <f>SUM(Bergfrei!L26,'Bundeseigen-Steinsalz'!L26,'Bundeseigen-Kohlenwasserstoffe'!L26,Grundeigen!L26,'Bergbautechnische Aspekte'!L26)</f>
        <v>0</v>
      </c>
      <c r="L27" s="29">
        <f>SUM(Bergfrei!K26,'Bundeseigen-Steinsalz'!K26,'Bundeseigen-Kohlenwasserstoffe'!K26,Grundeigen!K26,'Bergbautechnische Aspekte'!K26)</f>
        <v>0</v>
      </c>
      <c r="M27" s="29">
        <f>SUM(Bergfrei!J26,'Bundeseigen-Steinsalz'!J26,'Bundeseigen-Kohlenwasserstoffe'!J26,Grundeigen!J26,'Bergbautechnische Aspekte'!J26)</f>
        <v>0</v>
      </c>
      <c r="N27" s="29">
        <f>SUM(Bergfrei!I26,'Bundeseigen-Steinsalz'!I26,'Bundeseigen-Kohlenwasserstoffe'!I26,Grundeigen!I26,'Bergbautechnische Aspekte'!I26)</f>
        <v>0</v>
      </c>
      <c r="O27" s="29">
        <f>SUM(Bergfrei!H26,'Bundeseigen-Steinsalz'!H26,'Bundeseigen-Kohlenwasserstoffe'!H26,Grundeigen!H26,'Bergbautechnische Aspekte'!H26)</f>
        <v>0</v>
      </c>
      <c r="P27" s="29">
        <f>SUM(Bergfrei!G26,'Bundeseigen-Steinsalz'!G26,'Bundeseigen-Kohlenwasserstoffe'!G26,Grundeigen!G26,'Bergbautechnische Aspekte'!G26)</f>
        <v>0</v>
      </c>
      <c r="Q27" s="29">
        <f>SUM(Bergfrei!F26,'Bundeseigen-Steinsalz'!F26,'Bundeseigen-Kohlenwasserstoffe'!F26,Grundeigen!F26,'Bergbautechnische Aspekte'!F26)</f>
        <v>0</v>
      </c>
      <c r="R27" s="29">
        <f>SUM(Bergfrei!E26,'Bundeseigen-Steinsalz'!E26,'Bundeseigen-Kohlenwasserstoffe'!E26,Grundeigen!E26,'Bergbautechnische Aspekte'!E26)</f>
        <v>0</v>
      </c>
      <c r="S27" s="29">
        <f>SUM(Bergfrei!D26,'Bundeseigen-Steinsalz'!D26,'Bundeseigen-Kohlenwasserstoffe'!D26,Grundeigen!D26,'Bergbautechnische Aspekte'!D26)</f>
        <v>0</v>
      </c>
      <c r="T27" s="29">
        <f>SUM(Bergfrei!C26,'Bundeseigen-Steinsalz'!C26,'Bundeseigen-Kohlenwasserstoffe'!C26,Grundeigen!C26,'Bergbautechnische Aspekte'!C26)</f>
        <v>0</v>
      </c>
      <c r="U27" s="29">
        <f>SUM(Bergfrei!B26,'Bundeseigen-Steinsalz'!B26,'Bundeseigen-Kohlenwasserstoffe'!B26,Grundeigen!B26,'Bergbautechnische Aspekte'!B26)</f>
        <v>0</v>
      </c>
      <c r="V27">
        <f t="shared" si="4"/>
        <v>0</v>
      </c>
      <c r="W27" s="37">
        <f t="shared" si="5"/>
        <v>0</v>
      </c>
    </row>
    <row r="28" spans="1:23" x14ac:dyDescent="0.3">
      <c r="A28" s="29" t="s">
        <v>35</v>
      </c>
      <c r="B28" s="29">
        <f>SUM(Bergfrei!U27,'Bundeseigen-Steinsalz'!U27,'Bundeseigen-Kohlenwasserstoffe'!U27,Grundeigen!U27,'Bergbautechnische Aspekte'!U27)</f>
        <v>0</v>
      </c>
      <c r="C28" s="29">
        <f>SUM(Bergfrei!T27,'Bundeseigen-Steinsalz'!T27,'Bundeseigen-Kohlenwasserstoffe'!T27,Grundeigen!T27,'Bergbautechnische Aspekte'!T27)</f>
        <v>0</v>
      </c>
      <c r="D28" s="29">
        <f>SUM(Bergfrei!S27,'Bundeseigen-Steinsalz'!S27,'Bundeseigen-Kohlenwasserstoffe'!S27,Grundeigen!S27,'Bergbautechnische Aspekte'!S27)</f>
        <v>0</v>
      </c>
      <c r="E28" s="29">
        <f>SUM(Bergfrei!R27,'Bundeseigen-Steinsalz'!R27,'Bundeseigen-Kohlenwasserstoffe'!R27,Grundeigen!R27,'Bergbautechnische Aspekte'!R27)</f>
        <v>0</v>
      </c>
      <c r="F28" s="29">
        <f>SUM(Bergfrei!Q27,'Bundeseigen-Steinsalz'!Q27,'Bundeseigen-Kohlenwasserstoffe'!Q27,Grundeigen!Q27,'Bergbautechnische Aspekte'!Q27)</f>
        <v>0</v>
      </c>
      <c r="G28" s="29">
        <f>SUM(Bergfrei!P27,'Bundeseigen-Steinsalz'!P27,'Bundeseigen-Kohlenwasserstoffe'!P27,Grundeigen!P27,'Bergbautechnische Aspekte'!P27)</f>
        <v>0</v>
      </c>
      <c r="H28" s="29">
        <f>SUM(Bergfrei!O27,'Bundeseigen-Steinsalz'!O27,'Bundeseigen-Kohlenwasserstoffe'!O27,Grundeigen!O27,'Bergbautechnische Aspekte'!O27)</f>
        <v>0</v>
      </c>
      <c r="I28" s="29">
        <f>SUM(Bergfrei!N27,'Bundeseigen-Steinsalz'!N27,'Bundeseigen-Kohlenwasserstoffe'!N27,Grundeigen!N27,'Bergbautechnische Aspekte'!N27)</f>
        <v>0</v>
      </c>
      <c r="J28" s="29">
        <f>SUM(Bergfrei!M27,'Bundeseigen-Steinsalz'!M27,'Bundeseigen-Kohlenwasserstoffe'!M27,Grundeigen!M27,'Bergbautechnische Aspekte'!M27)</f>
        <v>0</v>
      </c>
      <c r="K28" s="29">
        <f>SUM(Bergfrei!L27,'Bundeseigen-Steinsalz'!L27,'Bundeseigen-Kohlenwasserstoffe'!L27,Grundeigen!L27,'Bergbautechnische Aspekte'!L27)</f>
        <v>0</v>
      </c>
      <c r="L28" s="29">
        <f>SUM(Bergfrei!K27,'Bundeseigen-Steinsalz'!K27,'Bundeseigen-Kohlenwasserstoffe'!K27,Grundeigen!K27,'Bergbautechnische Aspekte'!K27)</f>
        <v>0</v>
      </c>
      <c r="M28" s="29">
        <f>SUM(Bergfrei!J27,'Bundeseigen-Steinsalz'!J27,'Bundeseigen-Kohlenwasserstoffe'!J27,Grundeigen!J27,'Bergbautechnische Aspekte'!J27)</f>
        <v>0</v>
      </c>
      <c r="N28" s="29">
        <f>SUM(Bergfrei!I27,'Bundeseigen-Steinsalz'!I27,'Bundeseigen-Kohlenwasserstoffe'!I27,Grundeigen!I27,'Bergbautechnische Aspekte'!I27)</f>
        <v>0</v>
      </c>
      <c r="O28" s="29">
        <f>SUM(Bergfrei!H27,'Bundeseigen-Steinsalz'!H27,'Bundeseigen-Kohlenwasserstoffe'!H27,Grundeigen!H27,'Bergbautechnische Aspekte'!H27)</f>
        <v>0</v>
      </c>
      <c r="P28" s="29">
        <f>SUM(Bergfrei!G27,'Bundeseigen-Steinsalz'!G27,'Bundeseigen-Kohlenwasserstoffe'!G27,Grundeigen!G27,'Bergbautechnische Aspekte'!G27)</f>
        <v>0</v>
      </c>
      <c r="Q28" s="29">
        <f>SUM(Bergfrei!F27,'Bundeseigen-Steinsalz'!F27,'Bundeseigen-Kohlenwasserstoffe'!F27,Grundeigen!F27,'Bergbautechnische Aspekte'!F27)</f>
        <v>0</v>
      </c>
      <c r="R28" s="29">
        <f>SUM(Bergfrei!E27,'Bundeseigen-Steinsalz'!E27,'Bundeseigen-Kohlenwasserstoffe'!E27,Grundeigen!E27,'Bergbautechnische Aspekte'!E27)</f>
        <v>0</v>
      </c>
      <c r="S28" s="29">
        <f>SUM(Bergfrei!D27,'Bundeseigen-Steinsalz'!D27,'Bundeseigen-Kohlenwasserstoffe'!D27,Grundeigen!D27,'Bergbautechnische Aspekte'!D27)</f>
        <v>0</v>
      </c>
      <c r="T28" s="29">
        <f>SUM(Bergfrei!C27,'Bundeseigen-Steinsalz'!C27,'Bundeseigen-Kohlenwasserstoffe'!C27,Grundeigen!C27,'Bergbautechnische Aspekte'!C27)</f>
        <v>0</v>
      </c>
      <c r="U28" s="29">
        <f>SUM(Bergfrei!B27,'Bundeseigen-Steinsalz'!B27,'Bundeseigen-Kohlenwasserstoffe'!B27,Grundeigen!B27,'Bergbautechnische Aspekte'!B27)</f>
        <v>0</v>
      </c>
      <c r="V28">
        <f t="shared" si="4"/>
        <v>0</v>
      </c>
      <c r="W28" s="37">
        <f t="shared" si="5"/>
        <v>0</v>
      </c>
    </row>
    <row r="29" spans="1:23" x14ac:dyDescent="0.3">
      <c r="A29" s="29" t="s">
        <v>12</v>
      </c>
      <c r="B29" s="29">
        <f>SUM(Bergfrei!U28,'Bundeseigen-Steinsalz'!U28,'Bundeseigen-Kohlenwasserstoffe'!U28,Grundeigen!U28,'Bergbautechnische Aspekte'!U28)</f>
        <v>0</v>
      </c>
      <c r="C29" s="29">
        <f>SUM(Bergfrei!T28,'Bundeseigen-Steinsalz'!T28,'Bundeseigen-Kohlenwasserstoffe'!T28,Grundeigen!T28,'Bergbautechnische Aspekte'!T28)</f>
        <v>0</v>
      </c>
      <c r="D29" s="29">
        <f>SUM(Bergfrei!S28,'Bundeseigen-Steinsalz'!S28,'Bundeseigen-Kohlenwasserstoffe'!S28,Grundeigen!S28,'Bergbautechnische Aspekte'!S28)</f>
        <v>4</v>
      </c>
      <c r="E29" s="29">
        <f>SUM(Bergfrei!R28,'Bundeseigen-Steinsalz'!R28,'Bundeseigen-Kohlenwasserstoffe'!R28,Grundeigen!R28,'Bergbautechnische Aspekte'!R28)</f>
        <v>1</v>
      </c>
      <c r="F29" s="29">
        <f>SUM(Bergfrei!Q28,'Bundeseigen-Steinsalz'!Q28,'Bundeseigen-Kohlenwasserstoffe'!Q28,Grundeigen!Q28,'Bergbautechnische Aspekte'!Q28)</f>
        <v>3</v>
      </c>
      <c r="G29" s="29">
        <f>SUM(Bergfrei!P28,'Bundeseigen-Steinsalz'!P28,'Bundeseigen-Kohlenwasserstoffe'!P28,Grundeigen!P28,'Bergbautechnische Aspekte'!P28)</f>
        <v>0</v>
      </c>
      <c r="H29" s="29">
        <f>SUM(Bergfrei!O28,'Bundeseigen-Steinsalz'!O28,'Bundeseigen-Kohlenwasserstoffe'!O28,Grundeigen!O28,'Bergbautechnische Aspekte'!O28)</f>
        <v>0</v>
      </c>
      <c r="I29" s="29">
        <f>SUM(Bergfrei!N28,'Bundeseigen-Steinsalz'!N28,'Bundeseigen-Kohlenwasserstoffe'!N28,Grundeigen!N28,'Bergbautechnische Aspekte'!N28)</f>
        <v>3</v>
      </c>
      <c r="J29" s="29">
        <f>SUM(Bergfrei!M28,'Bundeseigen-Steinsalz'!M28,'Bundeseigen-Kohlenwasserstoffe'!M28,Grundeigen!M28,'Bergbautechnische Aspekte'!M28)</f>
        <v>0</v>
      </c>
      <c r="K29" s="29">
        <f>SUM(Bergfrei!L28,'Bundeseigen-Steinsalz'!L28,'Bundeseigen-Kohlenwasserstoffe'!L28,Grundeigen!L28,'Bergbautechnische Aspekte'!L28)</f>
        <v>1</v>
      </c>
      <c r="L29" s="29">
        <f>SUM(Bergfrei!K28,'Bundeseigen-Steinsalz'!K28,'Bundeseigen-Kohlenwasserstoffe'!K28,Grundeigen!K28,'Bergbautechnische Aspekte'!K28)</f>
        <v>1</v>
      </c>
      <c r="M29" s="29">
        <f>SUM(Bergfrei!J28,'Bundeseigen-Steinsalz'!J28,'Bundeseigen-Kohlenwasserstoffe'!J28,Grundeigen!J28,'Bergbautechnische Aspekte'!J28)</f>
        <v>1</v>
      </c>
      <c r="N29" s="29">
        <f>SUM(Bergfrei!I28,'Bundeseigen-Steinsalz'!I28,'Bundeseigen-Kohlenwasserstoffe'!I28,Grundeigen!I28,'Bergbautechnische Aspekte'!I28)</f>
        <v>1</v>
      </c>
      <c r="O29" s="29">
        <f>SUM(Bergfrei!H28,'Bundeseigen-Steinsalz'!H28,'Bundeseigen-Kohlenwasserstoffe'!H28,Grundeigen!H28,'Bergbautechnische Aspekte'!H28)</f>
        <v>1</v>
      </c>
      <c r="P29" s="29">
        <f>SUM(Bergfrei!G28,'Bundeseigen-Steinsalz'!G28,'Bundeseigen-Kohlenwasserstoffe'!G28,Grundeigen!G28,'Bergbautechnische Aspekte'!G28)</f>
        <v>0</v>
      </c>
      <c r="Q29" s="29">
        <f>SUM(Bergfrei!F28,'Bundeseigen-Steinsalz'!F28,'Bundeseigen-Kohlenwasserstoffe'!F28,Grundeigen!F28,'Bergbautechnische Aspekte'!F28)</f>
        <v>2</v>
      </c>
      <c r="R29" s="29">
        <f>SUM(Bergfrei!E28,'Bundeseigen-Steinsalz'!E28,'Bundeseigen-Kohlenwasserstoffe'!E28,Grundeigen!E28,'Bergbautechnische Aspekte'!E28)</f>
        <v>0</v>
      </c>
      <c r="S29" s="29">
        <f>SUM(Bergfrei!D28,'Bundeseigen-Steinsalz'!D28,'Bundeseigen-Kohlenwasserstoffe'!D28,Grundeigen!D28,'Bergbautechnische Aspekte'!D28)</f>
        <v>0</v>
      </c>
      <c r="T29" s="29">
        <f>SUM(Bergfrei!C28,'Bundeseigen-Steinsalz'!C28,'Bundeseigen-Kohlenwasserstoffe'!C28,Grundeigen!C28,'Bergbautechnische Aspekte'!C28)</f>
        <v>1</v>
      </c>
      <c r="U29" s="29">
        <f>SUM(Bergfrei!B28,'Bundeseigen-Steinsalz'!B28,'Bundeseigen-Kohlenwasserstoffe'!B28,Grundeigen!B28,'Bergbautechnische Aspekte'!B28)</f>
        <v>2</v>
      </c>
      <c r="V29">
        <f t="shared" si="4"/>
        <v>16</v>
      </c>
      <c r="W29" s="37">
        <f t="shared" si="5"/>
        <v>0.18181818181818182</v>
      </c>
    </row>
    <row r="30" spans="1:23" x14ac:dyDescent="0.3">
      <c r="A30" s="30" t="s">
        <v>38</v>
      </c>
      <c r="B30" s="30">
        <f>SUM(Bergfrei!U29,'Bundeseigen-Steinsalz'!U29,'Bundeseigen-Kohlenwasserstoffe'!U29,Grundeigen!U29,'Bergbautechnische Aspekte'!U29)</f>
        <v>18</v>
      </c>
      <c r="C30" s="30">
        <f>SUM(Bergfrei!T29,'Bundeseigen-Steinsalz'!T29,'Bundeseigen-Kohlenwasserstoffe'!T29,Grundeigen!T29,'Bergbautechnische Aspekte'!T29)</f>
        <v>4</v>
      </c>
      <c r="D30" s="30">
        <f>SUM(Bergfrei!S29,'Bundeseigen-Steinsalz'!S29,'Bundeseigen-Kohlenwasserstoffe'!S29,Grundeigen!S29,'Bergbautechnische Aspekte'!S29)</f>
        <v>9</v>
      </c>
      <c r="E30" s="30">
        <f>SUM(Bergfrei!R29,'Bundeseigen-Steinsalz'!R29,'Bundeseigen-Kohlenwasserstoffe'!R29,Grundeigen!R29,'Bergbautechnische Aspekte'!R29)</f>
        <v>4</v>
      </c>
      <c r="F30" s="30">
        <f>SUM(Bergfrei!Q29,'Bundeseigen-Steinsalz'!Q29,'Bundeseigen-Kohlenwasserstoffe'!Q29,Grundeigen!Q29,'Bergbautechnische Aspekte'!Q29)</f>
        <v>14</v>
      </c>
      <c r="G30" s="30">
        <f>SUM(Bergfrei!P29,'Bundeseigen-Steinsalz'!P29,'Bundeseigen-Kohlenwasserstoffe'!P29,Grundeigen!P29,'Bergbautechnische Aspekte'!P29)</f>
        <v>3</v>
      </c>
      <c r="H30" s="30">
        <f>SUM(Bergfrei!O29,'Bundeseigen-Steinsalz'!O29,'Bundeseigen-Kohlenwasserstoffe'!O29,Grundeigen!O29,'Bergbautechnische Aspekte'!O29)</f>
        <v>6</v>
      </c>
      <c r="I30" s="30">
        <f>SUM(Bergfrei!N29,'Bundeseigen-Steinsalz'!N29,'Bundeseigen-Kohlenwasserstoffe'!N29,Grundeigen!N29,'Bergbautechnische Aspekte'!N29)</f>
        <v>12</v>
      </c>
      <c r="J30" s="30">
        <f>SUM(Bergfrei!M29,'Bundeseigen-Steinsalz'!M29,'Bundeseigen-Kohlenwasserstoffe'!M29,Grundeigen!M29,'Bergbautechnische Aspekte'!M29)</f>
        <v>3</v>
      </c>
      <c r="K30" s="30">
        <f>SUM(Bergfrei!L29,'Bundeseigen-Steinsalz'!L29,'Bundeseigen-Kohlenwasserstoffe'!L29,Grundeigen!L29,'Bergbautechnische Aspekte'!L29)</f>
        <v>2</v>
      </c>
      <c r="L30" s="30">
        <f>SUM(Bergfrei!K29,'Bundeseigen-Steinsalz'!K29,'Bundeseigen-Kohlenwasserstoffe'!K29,Grundeigen!K29,'Bergbautechnische Aspekte'!K29)</f>
        <v>6</v>
      </c>
      <c r="M30" s="30">
        <f>SUM(Bergfrei!J29,'Bundeseigen-Steinsalz'!J29,'Bundeseigen-Kohlenwasserstoffe'!J29,Grundeigen!J29,'Bergbautechnische Aspekte'!J29)</f>
        <v>9</v>
      </c>
      <c r="N30" s="30">
        <f>SUM(Bergfrei!I29,'Bundeseigen-Steinsalz'!I29,'Bundeseigen-Kohlenwasserstoffe'!I29,Grundeigen!I29,'Bergbautechnische Aspekte'!I29)</f>
        <v>7</v>
      </c>
      <c r="O30" s="30">
        <f>SUM(Bergfrei!H29,'Bundeseigen-Steinsalz'!H29,'Bundeseigen-Kohlenwasserstoffe'!H29,Grundeigen!H29,'Bergbautechnische Aspekte'!H29)</f>
        <v>5</v>
      </c>
      <c r="P30" s="30">
        <f>SUM(Bergfrei!G29,'Bundeseigen-Steinsalz'!G29,'Bundeseigen-Kohlenwasserstoffe'!G29,Grundeigen!G29,'Bergbautechnische Aspekte'!G29)</f>
        <v>7</v>
      </c>
      <c r="Q30" s="30">
        <f>SUM(Bergfrei!F29,'Bundeseigen-Steinsalz'!F29,'Bundeseigen-Kohlenwasserstoffe'!F29,Grundeigen!F29,'Bergbautechnische Aspekte'!F29)</f>
        <v>3</v>
      </c>
      <c r="R30" s="30">
        <f>SUM(Bergfrei!E29,'Bundeseigen-Steinsalz'!E29,'Bundeseigen-Kohlenwasserstoffe'!E29,Grundeigen!E29,'Bergbautechnische Aspekte'!E29)</f>
        <v>1</v>
      </c>
      <c r="S30" s="30">
        <f>SUM(Bergfrei!D29,'Bundeseigen-Steinsalz'!D29,'Bundeseigen-Kohlenwasserstoffe'!D29,Grundeigen!D29,'Bergbautechnische Aspekte'!D29)</f>
        <v>3</v>
      </c>
      <c r="T30" s="30">
        <f>SUM(Bergfrei!C29,'Bundeseigen-Steinsalz'!C29,'Bundeseigen-Kohlenwasserstoffe'!C29,Grundeigen!C29,'Bergbautechnische Aspekte'!C29)</f>
        <v>3</v>
      </c>
      <c r="U30" s="30">
        <f>SUM(Bergfrei!B29,'Bundeseigen-Steinsalz'!B29,'Bundeseigen-Kohlenwasserstoffe'!B29,Grundeigen!B29,'Bergbautechnische Aspekte'!B29)</f>
        <v>4</v>
      </c>
      <c r="V30">
        <f t="shared" si="4"/>
        <v>88</v>
      </c>
    </row>
    <row r="31" spans="1:23" x14ac:dyDescent="0.3">
      <c r="A31" t="s">
        <v>0</v>
      </c>
      <c r="B31">
        <v>2000</v>
      </c>
      <c r="C31">
        <v>2001</v>
      </c>
      <c r="D31">
        <v>2002</v>
      </c>
      <c r="E31">
        <v>2003</v>
      </c>
      <c r="F31">
        <v>2004</v>
      </c>
      <c r="G31">
        <v>2005</v>
      </c>
      <c r="H31">
        <v>2006</v>
      </c>
      <c r="I31">
        <v>2007</v>
      </c>
      <c r="J31">
        <v>2008</v>
      </c>
      <c r="K31">
        <v>2009</v>
      </c>
      <c r="L31">
        <v>2010</v>
      </c>
      <c r="M31">
        <v>2011</v>
      </c>
      <c r="N31">
        <v>2012</v>
      </c>
      <c r="O31">
        <v>2013</v>
      </c>
      <c r="P31">
        <v>2014</v>
      </c>
      <c r="Q31">
        <v>2015</v>
      </c>
      <c r="R31">
        <v>2016</v>
      </c>
      <c r="S31">
        <v>2017</v>
      </c>
      <c r="T31">
        <v>2018</v>
      </c>
      <c r="U31">
        <v>2019</v>
      </c>
      <c r="V31" t="s">
        <v>214</v>
      </c>
    </row>
    <row r="32" spans="1:23" x14ac:dyDescent="0.3">
      <c r="A32" s="10" t="s">
        <v>5</v>
      </c>
      <c r="B32" s="10">
        <f>SUM(Bergfrei!U30,'Bundeseigen-Steinsalz'!U30,'Bundeseigen-Kohlenwasserstoffe'!U30,Grundeigen!U30,'Bergbautechnische Aspekte'!U30)</f>
        <v>2</v>
      </c>
      <c r="C32" s="10">
        <f>SUM(Bergfrei!T30,'Bundeseigen-Steinsalz'!T30,'Bundeseigen-Kohlenwasserstoffe'!T30,Grundeigen!T30,'Bergbautechnische Aspekte'!T30)</f>
        <v>5</v>
      </c>
      <c r="D32" s="10">
        <f>SUM(Bergfrei!S30,'Bundeseigen-Steinsalz'!S30,'Bundeseigen-Kohlenwasserstoffe'!S30,Grundeigen!S30,'Bergbautechnische Aspekte'!S30)</f>
        <v>6</v>
      </c>
      <c r="E32" s="10">
        <f>SUM(Bergfrei!R30,'Bundeseigen-Steinsalz'!R30,'Bundeseigen-Kohlenwasserstoffe'!R30,Grundeigen!R30,'Bergbautechnische Aspekte'!R30)</f>
        <v>3</v>
      </c>
      <c r="F32" s="10">
        <f>SUM(Bergfrei!Q30,'Bundeseigen-Steinsalz'!Q30,'Bundeseigen-Kohlenwasserstoffe'!Q30,Grundeigen!Q30,'Bergbautechnische Aspekte'!Q30)</f>
        <v>7</v>
      </c>
      <c r="G32" s="10">
        <f>SUM(Bergfrei!P30,'Bundeseigen-Steinsalz'!P30,'Bundeseigen-Kohlenwasserstoffe'!P30,Grundeigen!P30,'Bergbautechnische Aspekte'!P30)</f>
        <v>6</v>
      </c>
      <c r="H32" s="10">
        <f>SUM(Bergfrei!O30,'Bundeseigen-Steinsalz'!O30,'Bundeseigen-Kohlenwasserstoffe'!O30,Grundeigen!O30,'Bergbautechnische Aspekte'!O30)</f>
        <v>3</v>
      </c>
      <c r="I32" s="10">
        <f>SUM(Bergfrei!N30,'Bundeseigen-Steinsalz'!N30,'Bundeseigen-Kohlenwasserstoffe'!N30,Grundeigen!N30,'Bergbautechnische Aspekte'!N30)</f>
        <v>6</v>
      </c>
      <c r="J32" s="10">
        <f>SUM(Bergfrei!M30,'Bundeseigen-Steinsalz'!M30,'Bundeseigen-Kohlenwasserstoffe'!M30,Grundeigen!M30,'Bergbautechnische Aspekte'!M30)</f>
        <v>2</v>
      </c>
      <c r="K32" s="10">
        <f>SUM(Bergfrei!L30,'Bundeseigen-Steinsalz'!L30,'Bundeseigen-Kohlenwasserstoffe'!L30,Grundeigen!L30,'Bergbautechnische Aspekte'!L30)</f>
        <v>10</v>
      </c>
      <c r="L32" s="10">
        <f>SUM(Bergfrei!K30,'Bundeseigen-Steinsalz'!K30,'Bundeseigen-Kohlenwasserstoffe'!K30,Grundeigen!K30,'Bergbautechnische Aspekte'!K30)</f>
        <v>8</v>
      </c>
      <c r="M32" s="10">
        <f>SUM(Bergfrei!J30,'Bundeseigen-Steinsalz'!J30,'Bundeseigen-Kohlenwasserstoffe'!J30,Grundeigen!J30,'Bergbautechnische Aspekte'!J30)</f>
        <v>14</v>
      </c>
      <c r="N32" s="10">
        <f>SUM(Bergfrei!I30,'Bundeseigen-Steinsalz'!I30,'Bundeseigen-Kohlenwasserstoffe'!I30,Grundeigen!I30,'Bergbautechnische Aspekte'!I30)</f>
        <v>9</v>
      </c>
      <c r="O32" s="10">
        <f>SUM(Bergfrei!H30,'Bundeseigen-Steinsalz'!H30,'Bundeseigen-Kohlenwasserstoffe'!H30,Grundeigen!H30,'Bergbautechnische Aspekte'!H30)</f>
        <v>6</v>
      </c>
      <c r="P32" s="10">
        <f>SUM(Bergfrei!G30,'Bundeseigen-Steinsalz'!G30,'Bundeseigen-Kohlenwasserstoffe'!G30,Grundeigen!G30,'Bergbautechnische Aspekte'!G30)</f>
        <v>8</v>
      </c>
      <c r="Q32" s="10">
        <f>SUM(Bergfrei!F30,'Bundeseigen-Steinsalz'!F30,'Bundeseigen-Kohlenwasserstoffe'!F30,Grundeigen!F30,'Bergbautechnische Aspekte'!F30)</f>
        <v>8</v>
      </c>
      <c r="R32" s="10">
        <f>SUM(Bergfrei!E30,'Bundeseigen-Steinsalz'!E30,'Bundeseigen-Kohlenwasserstoffe'!E30,Grundeigen!E30,'Bergbautechnische Aspekte'!E30)</f>
        <v>8</v>
      </c>
      <c r="S32" s="10">
        <f>SUM(Bergfrei!D30,'Bundeseigen-Steinsalz'!D30,'Bundeseigen-Kohlenwasserstoffe'!D30,Grundeigen!D30,'Bergbautechnische Aspekte'!D30)</f>
        <v>10</v>
      </c>
      <c r="T32" s="10">
        <f>SUM(Bergfrei!C30,'Bundeseigen-Steinsalz'!C30,'Bundeseigen-Kohlenwasserstoffe'!C30,Grundeigen!C30,'Bergbautechnische Aspekte'!C30)</f>
        <v>8</v>
      </c>
      <c r="U32" s="10">
        <f>SUM(Bergfrei!B30,'Bundeseigen-Steinsalz'!B30,'Bundeseigen-Kohlenwasserstoffe'!B30,Grundeigen!B30,'Bergbautechnische Aspekte'!B30)</f>
        <v>4</v>
      </c>
      <c r="V32">
        <f t="shared" ref="V32:V40" si="6">SUM(F32:U32)</f>
        <v>117</v>
      </c>
      <c r="W32" s="37">
        <f>V32/$V$40</f>
        <v>0.70909090909090911</v>
      </c>
    </row>
    <row r="33" spans="1:23" x14ac:dyDescent="0.3">
      <c r="A33" s="10" t="s">
        <v>6</v>
      </c>
      <c r="B33" s="10">
        <f>SUM(Bergfrei!U31,'Bundeseigen-Steinsalz'!U31,'Bundeseigen-Kohlenwasserstoffe'!U31,Grundeigen!U31,'Bergbautechnische Aspekte'!U31)</f>
        <v>0</v>
      </c>
      <c r="C33" s="10">
        <f>SUM(Bergfrei!T31,'Bundeseigen-Steinsalz'!T31,'Bundeseigen-Kohlenwasserstoffe'!T31,Grundeigen!T31,'Bergbautechnische Aspekte'!T31)</f>
        <v>1</v>
      </c>
      <c r="D33" s="10">
        <f>SUM(Bergfrei!S31,'Bundeseigen-Steinsalz'!S31,'Bundeseigen-Kohlenwasserstoffe'!S31,Grundeigen!S31,'Bergbautechnische Aspekte'!S31)</f>
        <v>0</v>
      </c>
      <c r="E33" s="10">
        <f>SUM(Bergfrei!R31,'Bundeseigen-Steinsalz'!R31,'Bundeseigen-Kohlenwasserstoffe'!R31,Grundeigen!R31,'Bergbautechnische Aspekte'!R31)</f>
        <v>0</v>
      </c>
      <c r="F33" s="10">
        <f>SUM(Bergfrei!Q31,'Bundeseigen-Steinsalz'!Q31,'Bundeseigen-Kohlenwasserstoffe'!Q31,Grundeigen!Q31,'Bergbautechnische Aspekte'!Q31)</f>
        <v>0</v>
      </c>
      <c r="G33" s="10">
        <f>SUM(Bergfrei!P31,'Bundeseigen-Steinsalz'!P31,'Bundeseigen-Kohlenwasserstoffe'!P31,Grundeigen!P31,'Bergbautechnische Aspekte'!P31)</f>
        <v>0</v>
      </c>
      <c r="H33" s="10">
        <f>SUM(Bergfrei!O31,'Bundeseigen-Steinsalz'!O31,'Bundeseigen-Kohlenwasserstoffe'!O31,Grundeigen!O31,'Bergbautechnische Aspekte'!O31)</f>
        <v>1</v>
      </c>
      <c r="I33" s="10">
        <f>SUM(Bergfrei!N31,'Bundeseigen-Steinsalz'!N31,'Bundeseigen-Kohlenwasserstoffe'!N31,Grundeigen!N31,'Bergbautechnische Aspekte'!N31)</f>
        <v>0</v>
      </c>
      <c r="J33" s="10">
        <f>SUM(Bergfrei!M31,'Bundeseigen-Steinsalz'!M31,'Bundeseigen-Kohlenwasserstoffe'!M31,Grundeigen!M31,'Bergbautechnische Aspekte'!M31)</f>
        <v>0</v>
      </c>
      <c r="K33" s="10">
        <f>SUM(Bergfrei!L31,'Bundeseigen-Steinsalz'!L31,'Bundeseigen-Kohlenwasserstoffe'!L31,Grundeigen!L31,'Bergbautechnische Aspekte'!L31)</f>
        <v>0</v>
      </c>
      <c r="L33" s="10">
        <f>SUM(Bergfrei!K31,'Bundeseigen-Steinsalz'!K31,'Bundeseigen-Kohlenwasserstoffe'!K31,Grundeigen!K31,'Bergbautechnische Aspekte'!K31)</f>
        <v>0</v>
      </c>
      <c r="M33" s="10">
        <f>SUM(Bergfrei!J31,'Bundeseigen-Steinsalz'!J31,'Bundeseigen-Kohlenwasserstoffe'!J31,Grundeigen!J31,'Bergbautechnische Aspekte'!J31)</f>
        <v>0</v>
      </c>
      <c r="N33" s="10">
        <f>SUM(Bergfrei!I31,'Bundeseigen-Steinsalz'!I31,'Bundeseigen-Kohlenwasserstoffe'!I31,Grundeigen!I31,'Bergbautechnische Aspekte'!I31)</f>
        <v>0</v>
      </c>
      <c r="O33" s="10">
        <f>SUM(Bergfrei!H31,'Bundeseigen-Steinsalz'!H31,'Bundeseigen-Kohlenwasserstoffe'!H31,Grundeigen!H31,'Bergbautechnische Aspekte'!H31)</f>
        <v>0</v>
      </c>
      <c r="P33" s="10">
        <f>SUM(Bergfrei!G31,'Bundeseigen-Steinsalz'!G31,'Bundeseigen-Kohlenwasserstoffe'!G31,Grundeigen!G31,'Bergbautechnische Aspekte'!G31)</f>
        <v>1</v>
      </c>
      <c r="Q33" s="10">
        <f>SUM(Bergfrei!F31,'Bundeseigen-Steinsalz'!F31,'Bundeseigen-Kohlenwasserstoffe'!F31,Grundeigen!F31,'Bergbautechnische Aspekte'!F31)</f>
        <v>0</v>
      </c>
      <c r="R33" s="10">
        <f>SUM(Bergfrei!E31,'Bundeseigen-Steinsalz'!E31,'Bundeseigen-Kohlenwasserstoffe'!E31,Grundeigen!E31,'Bergbautechnische Aspekte'!E31)</f>
        <v>2</v>
      </c>
      <c r="S33" s="10">
        <f>SUM(Bergfrei!D31,'Bundeseigen-Steinsalz'!D31,'Bundeseigen-Kohlenwasserstoffe'!D31,Grundeigen!D31,'Bergbautechnische Aspekte'!D31)</f>
        <v>0</v>
      </c>
      <c r="T33" s="10">
        <f>SUM(Bergfrei!C31,'Bundeseigen-Steinsalz'!C31,'Bundeseigen-Kohlenwasserstoffe'!C31,Grundeigen!C31,'Bergbautechnische Aspekte'!C31)</f>
        <v>2</v>
      </c>
      <c r="U33" s="10">
        <f>SUM(Bergfrei!B31,'Bundeseigen-Steinsalz'!B31,'Bundeseigen-Kohlenwasserstoffe'!B31,Grundeigen!B31,'Bergbautechnische Aspekte'!B31)</f>
        <v>0</v>
      </c>
      <c r="V33">
        <f t="shared" si="6"/>
        <v>6</v>
      </c>
      <c r="W33" s="37">
        <f t="shared" ref="W33:W39" si="7">V33/$V$40</f>
        <v>3.6363636363636362E-2</v>
      </c>
    </row>
    <row r="34" spans="1:23" x14ac:dyDescent="0.3">
      <c r="A34" s="10" t="s">
        <v>33</v>
      </c>
      <c r="B34" s="10">
        <f>SUM(Bergfrei!U32,'Bundeseigen-Steinsalz'!U32,'Bundeseigen-Kohlenwasserstoffe'!U32,Grundeigen!U32,'Bergbautechnische Aspekte'!U32)</f>
        <v>0</v>
      </c>
      <c r="C34" s="10">
        <f>SUM(Bergfrei!T32,'Bundeseigen-Steinsalz'!T32,'Bundeseigen-Kohlenwasserstoffe'!T32,Grundeigen!T32,'Bergbautechnische Aspekte'!T32)</f>
        <v>0</v>
      </c>
      <c r="D34" s="10">
        <f>SUM(Bergfrei!S32,'Bundeseigen-Steinsalz'!S32,'Bundeseigen-Kohlenwasserstoffe'!S32,Grundeigen!S32,'Bergbautechnische Aspekte'!S32)</f>
        <v>0</v>
      </c>
      <c r="E34" s="10">
        <f>SUM(Bergfrei!R32,'Bundeseigen-Steinsalz'!R32,'Bundeseigen-Kohlenwasserstoffe'!R32,Grundeigen!R32,'Bergbautechnische Aspekte'!R32)</f>
        <v>0</v>
      </c>
      <c r="F34" s="10">
        <f>SUM(Bergfrei!Q32,'Bundeseigen-Steinsalz'!Q32,'Bundeseigen-Kohlenwasserstoffe'!Q32,Grundeigen!Q32,'Bergbautechnische Aspekte'!Q32)</f>
        <v>0</v>
      </c>
      <c r="G34" s="10">
        <f>SUM(Bergfrei!P32,'Bundeseigen-Steinsalz'!P32,'Bundeseigen-Kohlenwasserstoffe'!P32,Grundeigen!P32,'Bergbautechnische Aspekte'!P32)</f>
        <v>0</v>
      </c>
      <c r="H34" s="10">
        <f>SUM(Bergfrei!O32,'Bundeseigen-Steinsalz'!O32,'Bundeseigen-Kohlenwasserstoffe'!O32,Grundeigen!O32,'Bergbautechnische Aspekte'!O32)</f>
        <v>0</v>
      </c>
      <c r="I34" s="10">
        <f>SUM(Bergfrei!N32,'Bundeseigen-Steinsalz'!N32,'Bundeseigen-Kohlenwasserstoffe'!N32,Grundeigen!N32,'Bergbautechnische Aspekte'!N32)</f>
        <v>0</v>
      </c>
      <c r="J34" s="10">
        <f>SUM(Bergfrei!M32,'Bundeseigen-Steinsalz'!M32,'Bundeseigen-Kohlenwasserstoffe'!M32,Grundeigen!M32,'Bergbautechnische Aspekte'!M32)</f>
        <v>0</v>
      </c>
      <c r="K34" s="10">
        <f>SUM(Bergfrei!L32,'Bundeseigen-Steinsalz'!L32,'Bundeseigen-Kohlenwasserstoffe'!L32,Grundeigen!L32,'Bergbautechnische Aspekte'!L32)</f>
        <v>0</v>
      </c>
      <c r="L34" s="10">
        <f>SUM(Bergfrei!K32,'Bundeseigen-Steinsalz'!K32,'Bundeseigen-Kohlenwasserstoffe'!K32,Grundeigen!K32,'Bergbautechnische Aspekte'!K32)</f>
        <v>0</v>
      </c>
      <c r="M34" s="10">
        <f>SUM(Bergfrei!J32,'Bundeseigen-Steinsalz'!J32,'Bundeseigen-Kohlenwasserstoffe'!J32,Grundeigen!J32,'Bergbautechnische Aspekte'!J32)</f>
        <v>0</v>
      </c>
      <c r="N34" s="10">
        <f>SUM(Bergfrei!I32,'Bundeseigen-Steinsalz'!I32,'Bundeseigen-Kohlenwasserstoffe'!I32,Grundeigen!I32,'Bergbautechnische Aspekte'!I32)</f>
        <v>0</v>
      </c>
      <c r="O34" s="10">
        <f>SUM(Bergfrei!H32,'Bundeseigen-Steinsalz'!H32,'Bundeseigen-Kohlenwasserstoffe'!H32,Grundeigen!H32,'Bergbautechnische Aspekte'!H32)</f>
        <v>0</v>
      </c>
      <c r="P34" s="10">
        <f>SUM(Bergfrei!G32,'Bundeseigen-Steinsalz'!G32,'Bundeseigen-Kohlenwasserstoffe'!G32,Grundeigen!G32,'Bergbautechnische Aspekte'!G32)</f>
        <v>0</v>
      </c>
      <c r="Q34" s="10">
        <f>SUM(Bergfrei!F32,'Bundeseigen-Steinsalz'!F32,'Bundeseigen-Kohlenwasserstoffe'!F32,Grundeigen!F32,'Bergbautechnische Aspekte'!F32)</f>
        <v>0</v>
      </c>
      <c r="R34" s="10">
        <f>SUM(Bergfrei!E32,'Bundeseigen-Steinsalz'!E32,'Bundeseigen-Kohlenwasserstoffe'!E32,Grundeigen!E32,'Bergbautechnische Aspekte'!E32)</f>
        <v>0</v>
      </c>
      <c r="S34" s="10">
        <f>SUM(Bergfrei!D32,'Bundeseigen-Steinsalz'!D32,'Bundeseigen-Kohlenwasserstoffe'!D32,Grundeigen!D32,'Bergbautechnische Aspekte'!D32)</f>
        <v>0</v>
      </c>
      <c r="T34" s="10">
        <f>SUM(Bergfrei!C32,'Bundeseigen-Steinsalz'!C32,'Bundeseigen-Kohlenwasserstoffe'!C32,Grundeigen!C32,'Bergbautechnische Aspekte'!C32)</f>
        <v>0</v>
      </c>
      <c r="U34" s="10">
        <f>SUM(Bergfrei!B32,'Bundeseigen-Steinsalz'!B32,'Bundeseigen-Kohlenwasserstoffe'!B32,Grundeigen!B32,'Bergbautechnische Aspekte'!B32)</f>
        <v>0</v>
      </c>
      <c r="V34">
        <f t="shared" si="6"/>
        <v>0</v>
      </c>
      <c r="W34" s="37">
        <f t="shared" si="7"/>
        <v>0</v>
      </c>
    </row>
    <row r="35" spans="1:23" x14ac:dyDescent="0.3">
      <c r="A35" s="10" t="s">
        <v>8</v>
      </c>
      <c r="B35" s="10">
        <f>SUM(Bergfrei!U33,'Bundeseigen-Steinsalz'!U33,'Bundeseigen-Kohlenwasserstoffe'!U33,Grundeigen!U33,'Bergbautechnische Aspekte'!U33)</f>
        <v>1</v>
      </c>
      <c r="C35" s="10">
        <f>SUM(Bergfrei!T33,'Bundeseigen-Steinsalz'!T33,'Bundeseigen-Kohlenwasserstoffe'!T33,Grundeigen!T33,'Bergbautechnische Aspekte'!T33)</f>
        <v>0</v>
      </c>
      <c r="D35" s="10">
        <f>SUM(Bergfrei!S33,'Bundeseigen-Steinsalz'!S33,'Bundeseigen-Kohlenwasserstoffe'!S33,Grundeigen!S33,'Bergbautechnische Aspekte'!S33)</f>
        <v>5</v>
      </c>
      <c r="E35" s="10">
        <f>SUM(Bergfrei!R33,'Bundeseigen-Steinsalz'!R33,'Bundeseigen-Kohlenwasserstoffe'!R33,Grundeigen!R33,'Bergbautechnische Aspekte'!R33)</f>
        <v>2</v>
      </c>
      <c r="F35" s="10">
        <f>SUM(Bergfrei!Q33,'Bundeseigen-Steinsalz'!Q33,'Bundeseigen-Kohlenwasserstoffe'!Q33,Grundeigen!Q33,'Bergbautechnische Aspekte'!Q33)</f>
        <v>1</v>
      </c>
      <c r="G35" s="10">
        <f>SUM(Bergfrei!P33,'Bundeseigen-Steinsalz'!P33,'Bundeseigen-Kohlenwasserstoffe'!P33,Grundeigen!P33,'Bergbautechnische Aspekte'!P33)</f>
        <v>3</v>
      </c>
      <c r="H35" s="10">
        <f>SUM(Bergfrei!O33,'Bundeseigen-Steinsalz'!O33,'Bundeseigen-Kohlenwasserstoffe'!O33,Grundeigen!O33,'Bergbautechnische Aspekte'!O33)</f>
        <v>2</v>
      </c>
      <c r="I35" s="10">
        <f>SUM(Bergfrei!N33,'Bundeseigen-Steinsalz'!N33,'Bundeseigen-Kohlenwasserstoffe'!N33,Grundeigen!N33,'Bergbautechnische Aspekte'!N33)</f>
        <v>1</v>
      </c>
      <c r="J35" s="10">
        <f>SUM(Bergfrei!M33,'Bundeseigen-Steinsalz'!M33,'Bundeseigen-Kohlenwasserstoffe'!M33,Grundeigen!M33,'Bergbautechnische Aspekte'!M33)</f>
        <v>0</v>
      </c>
      <c r="K35" s="10">
        <f>SUM(Bergfrei!L33,'Bundeseigen-Steinsalz'!L33,'Bundeseigen-Kohlenwasserstoffe'!L33,Grundeigen!L33,'Bergbautechnische Aspekte'!L33)</f>
        <v>3</v>
      </c>
      <c r="L35" s="10">
        <f>SUM(Bergfrei!K33,'Bundeseigen-Steinsalz'!K33,'Bundeseigen-Kohlenwasserstoffe'!K33,Grundeigen!K33,'Bergbautechnische Aspekte'!K33)</f>
        <v>0</v>
      </c>
      <c r="M35" s="10">
        <f>SUM(Bergfrei!J33,'Bundeseigen-Steinsalz'!J33,'Bundeseigen-Kohlenwasserstoffe'!J33,Grundeigen!J33,'Bergbautechnische Aspekte'!J33)</f>
        <v>0</v>
      </c>
      <c r="N35" s="10">
        <f>SUM(Bergfrei!I33,'Bundeseigen-Steinsalz'!I33,'Bundeseigen-Kohlenwasserstoffe'!I33,Grundeigen!I33,'Bergbautechnische Aspekte'!I33)</f>
        <v>0</v>
      </c>
      <c r="O35" s="10">
        <f>SUM(Bergfrei!H33,'Bundeseigen-Steinsalz'!H33,'Bundeseigen-Kohlenwasserstoffe'!H33,Grundeigen!H33,'Bergbautechnische Aspekte'!H33)</f>
        <v>2</v>
      </c>
      <c r="P35" s="10">
        <f>SUM(Bergfrei!G33,'Bundeseigen-Steinsalz'!G33,'Bundeseigen-Kohlenwasserstoffe'!G33,Grundeigen!G33,'Bergbautechnische Aspekte'!G33)</f>
        <v>0</v>
      </c>
      <c r="Q35" s="10">
        <f>SUM(Bergfrei!F33,'Bundeseigen-Steinsalz'!F33,'Bundeseigen-Kohlenwasserstoffe'!F33,Grundeigen!F33,'Bergbautechnische Aspekte'!F33)</f>
        <v>0</v>
      </c>
      <c r="R35" s="10">
        <f>SUM(Bergfrei!E33,'Bundeseigen-Steinsalz'!E33,'Bundeseigen-Kohlenwasserstoffe'!E33,Grundeigen!E33,'Bergbautechnische Aspekte'!E33)</f>
        <v>0</v>
      </c>
      <c r="S35" s="10">
        <f>SUM(Bergfrei!D33,'Bundeseigen-Steinsalz'!D33,'Bundeseigen-Kohlenwasserstoffe'!D33,Grundeigen!D33,'Bergbautechnische Aspekte'!D33)</f>
        <v>0</v>
      </c>
      <c r="T35" s="10">
        <f>SUM(Bergfrei!C33,'Bundeseigen-Steinsalz'!C33,'Bundeseigen-Kohlenwasserstoffe'!C33,Grundeigen!C33,'Bergbautechnische Aspekte'!C33)</f>
        <v>0</v>
      </c>
      <c r="U35" s="10">
        <f>SUM(Bergfrei!B33,'Bundeseigen-Steinsalz'!B33,'Bundeseigen-Kohlenwasserstoffe'!B33,Grundeigen!B33,'Bergbautechnische Aspekte'!B33)</f>
        <v>0</v>
      </c>
      <c r="V35">
        <f t="shared" si="6"/>
        <v>12</v>
      </c>
      <c r="W35" s="37">
        <f t="shared" si="7"/>
        <v>7.2727272727272724E-2</v>
      </c>
    </row>
    <row r="36" spans="1:23" x14ac:dyDescent="0.3">
      <c r="A36" s="10" t="s">
        <v>9</v>
      </c>
      <c r="B36" s="10">
        <f>SUM(Bergfrei!U34,'Bundeseigen-Steinsalz'!U34,'Bundeseigen-Kohlenwasserstoffe'!U34,Grundeigen!U34,'Bergbautechnische Aspekte'!U34)</f>
        <v>0</v>
      </c>
      <c r="C36" s="10">
        <f>SUM(Bergfrei!T34,'Bundeseigen-Steinsalz'!T34,'Bundeseigen-Kohlenwasserstoffe'!T34,Grundeigen!T34,'Bergbautechnische Aspekte'!T34)</f>
        <v>0</v>
      </c>
      <c r="D36" s="10">
        <f>SUM(Bergfrei!S34,'Bundeseigen-Steinsalz'!S34,'Bundeseigen-Kohlenwasserstoffe'!S34,Grundeigen!S34,'Bergbautechnische Aspekte'!S34)</f>
        <v>1</v>
      </c>
      <c r="E36" s="10">
        <f>SUM(Bergfrei!R34,'Bundeseigen-Steinsalz'!R34,'Bundeseigen-Kohlenwasserstoffe'!R34,Grundeigen!R34,'Bergbautechnische Aspekte'!R34)</f>
        <v>0</v>
      </c>
      <c r="F36" s="10">
        <f>SUM(Bergfrei!Q34,'Bundeseigen-Steinsalz'!Q34,'Bundeseigen-Kohlenwasserstoffe'!Q34,Grundeigen!Q34,'Bergbautechnische Aspekte'!Q34)</f>
        <v>0</v>
      </c>
      <c r="G36" s="10">
        <f>SUM(Bergfrei!P34,'Bundeseigen-Steinsalz'!P34,'Bundeseigen-Kohlenwasserstoffe'!P34,Grundeigen!P34,'Bergbautechnische Aspekte'!P34)</f>
        <v>0</v>
      </c>
      <c r="H36" s="10">
        <f>SUM(Bergfrei!O34,'Bundeseigen-Steinsalz'!O34,'Bundeseigen-Kohlenwasserstoffe'!O34,Grundeigen!O34,'Bergbautechnische Aspekte'!O34)</f>
        <v>0</v>
      </c>
      <c r="I36" s="10">
        <f>SUM(Bergfrei!N34,'Bundeseigen-Steinsalz'!N34,'Bundeseigen-Kohlenwasserstoffe'!N34,Grundeigen!N34,'Bergbautechnische Aspekte'!N34)</f>
        <v>0</v>
      </c>
      <c r="J36" s="10">
        <f>SUM(Bergfrei!M34,'Bundeseigen-Steinsalz'!M34,'Bundeseigen-Kohlenwasserstoffe'!M34,Grundeigen!M34,'Bergbautechnische Aspekte'!M34)</f>
        <v>1</v>
      </c>
      <c r="K36" s="10">
        <f>SUM(Bergfrei!L34,'Bundeseigen-Steinsalz'!L34,'Bundeseigen-Kohlenwasserstoffe'!L34,Grundeigen!L34,'Bergbautechnische Aspekte'!L34)</f>
        <v>1</v>
      </c>
      <c r="L36" s="10">
        <f>SUM(Bergfrei!K34,'Bundeseigen-Steinsalz'!K34,'Bundeseigen-Kohlenwasserstoffe'!K34,Grundeigen!K34,'Bergbautechnische Aspekte'!K34)</f>
        <v>0</v>
      </c>
      <c r="M36" s="10">
        <f>SUM(Bergfrei!J34,'Bundeseigen-Steinsalz'!J34,'Bundeseigen-Kohlenwasserstoffe'!J34,Grundeigen!J34,'Bergbautechnische Aspekte'!J34)</f>
        <v>0</v>
      </c>
      <c r="N36" s="10">
        <f>SUM(Bergfrei!I34,'Bundeseigen-Steinsalz'!I34,'Bundeseigen-Kohlenwasserstoffe'!I34,Grundeigen!I34,'Bergbautechnische Aspekte'!I34)</f>
        <v>0</v>
      </c>
      <c r="O36" s="10">
        <f>SUM(Bergfrei!H34,'Bundeseigen-Steinsalz'!H34,'Bundeseigen-Kohlenwasserstoffe'!H34,Grundeigen!H34,'Bergbautechnische Aspekte'!H34)</f>
        <v>0</v>
      </c>
      <c r="P36" s="10">
        <f>SUM(Bergfrei!G34,'Bundeseigen-Steinsalz'!G34,'Bundeseigen-Kohlenwasserstoffe'!G34,Grundeigen!G34,'Bergbautechnische Aspekte'!G34)</f>
        <v>1</v>
      </c>
      <c r="Q36" s="10">
        <f>SUM(Bergfrei!F34,'Bundeseigen-Steinsalz'!F34,'Bundeseigen-Kohlenwasserstoffe'!F34,Grundeigen!F34,'Bergbautechnische Aspekte'!F34)</f>
        <v>0</v>
      </c>
      <c r="R36" s="10">
        <f>SUM(Bergfrei!E34,'Bundeseigen-Steinsalz'!E34,'Bundeseigen-Kohlenwasserstoffe'!E34,Grundeigen!E34,'Bergbautechnische Aspekte'!E34)</f>
        <v>1</v>
      </c>
      <c r="S36" s="10">
        <f>SUM(Bergfrei!D34,'Bundeseigen-Steinsalz'!D34,'Bundeseigen-Kohlenwasserstoffe'!D34,Grundeigen!D34,'Bergbautechnische Aspekte'!D34)</f>
        <v>2</v>
      </c>
      <c r="T36" s="10">
        <f>SUM(Bergfrei!C34,'Bundeseigen-Steinsalz'!C34,'Bundeseigen-Kohlenwasserstoffe'!C34,Grundeigen!C34,'Bergbautechnische Aspekte'!C34)</f>
        <v>0</v>
      </c>
      <c r="U36" s="10">
        <f>SUM(Bergfrei!B34,'Bundeseigen-Steinsalz'!B34,'Bundeseigen-Kohlenwasserstoffe'!B34,Grundeigen!B34,'Bergbautechnische Aspekte'!B34)</f>
        <v>2</v>
      </c>
      <c r="V36">
        <f t="shared" si="6"/>
        <v>8</v>
      </c>
      <c r="W36" s="37">
        <f t="shared" si="7"/>
        <v>4.8484848484848485E-2</v>
      </c>
    </row>
    <row r="37" spans="1:23" x14ac:dyDescent="0.3">
      <c r="A37" s="10" t="s">
        <v>10</v>
      </c>
      <c r="B37" s="10">
        <f>SUM(Bergfrei!U35,'Bundeseigen-Steinsalz'!U35,'Bundeseigen-Kohlenwasserstoffe'!U35,Grundeigen!U35,'Bergbautechnische Aspekte'!U35)</f>
        <v>0</v>
      </c>
      <c r="C37" s="10">
        <f>SUM(Bergfrei!T35,'Bundeseigen-Steinsalz'!T35,'Bundeseigen-Kohlenwasserstoffe'!T35,Grundeigen!T35,'Bergbautechnische Aspekte'!T35)</f>
        <v>0</v>
      </c>
      <c r="D37" s="10">
        <f>SUM(Bergfrei!S35,'Bundeseigen-Steinsalz'!S35,'Bundeseigen-Kohlenwasserstoffe'!S35,Grundeigen!S35,'Bergbautechnische Aspekte'!S35)</f>
        <v>0</v>
      </c>
      <c r="E37" s="10">
        <f>SUM(Bergfrei!R35,'Bundeseigen-Steinsalz'!R35,'Bundeseigen-Kohlenwasserstoffe'!R35,Grundeigen!R35,'Bergbautechnische Aspekte'!R35)</f>
        <v>0</v>
      </c>
      <c r="F37" s="10">
        <f>SUM(Bergfrei!Q35,'Bundeseigen-Steinsalz'!Q35,'Bundeseigen-Kohlenwasserstoffe'!Q35,Grundeigen!Q35,'Bergbautechnische Aspekte'!Q35)</f>
        <v>0</v>
      </c>
      <c r="G37" s="10">
        <f>SUM(Bergfrei!P35,'Bundeseigen-Steinsalz'!P35,'Bundeseigen-Kohlenwasserstoffe'!P35,Grundeigen!P35,'Bergbautechnische Aspekte'!P35)</f>
        <v>0</v>
      </c>
      <c r="H37" s="10">
        <f>SUM(Bergfrei!O35,'Bundeseigen-Steinsalz'!O35,'Bundeseigen-Kohlenwasserstoffe'!O35,Grundeigen!O35,'Bergbautechnische Aspekte'!O35)</f>
        <v>1</v>
      </c>
      <c r="I37" s="10">
        <f>SUM(Bergfrei!N35,'Bundeseigen-Steinsalz'!N35,'Bundeseigen-Kohlenwasserstoffe'!N35,Grundeigen!N35,'Bergbautechnische Aspekte'!N35)</f>
        <v>1</v>
      </c>
      <c r="J37" s="10">
        <f>SUM(Bergfrei!M35,'Bundeseigen-Steinsalz'!M35,'Bundeseigen-Kohlenwasserstoffe'!M35,Grundeigen!M35,'Bergbautechnische Aspekte'!M35)</f>
        <v>0</v>
      </c>
      <c r="K37" s="10">
        <f>SUM(Bergfrei!L35,'Bundeseigen-Steinsalz'!L35,'Bundeseigen-Kohlenwasserstoffe'!L35,Grundeigen!L35,'Bergbautechnische Aspekte'!L35)</f>
        <v>0</v>
      </c>
      <c r="L37" s="10">
        <f>SUM(Bergfrei!K35,'Bundeseigen-Steinsalz'!K35,'Bundeseigen-Kohlenwasserstoffe'!K35,Grundeigen!K35,'Bergbautechnische Aspekte'!K35)</f>
        <v>0</v>
      </c>
      <c r="M37" s="10">
        <f>SUM(Bergfrei!J35,'Bundeseigen-Steinsalz'!J35,'Bundeseigen-Kohlenwasserstoffe'!J35,Grundeigen!J35,'Bergbautechnische Aspekte'!J35)</f>
        <v>0</v>
      </c>
      <c r="N37" s="10">
        <f>SUM(Bergfrei!I35,'Bundeseigen-Steinsalz'!I35,'Bundeseigen-Kohlenwasserstoffe'!I35,Grundeigen!I35,'Bergbautechnische Aspekte'!I35)</f>
        <v>0</v>
      </c>
      <c r="O37" s="10">
        <f>SUM(Bergfrei!H35,'Bundeseigen-Steinsalz'!H35,'Bundeseigen-Kohlenwasserstoffe'!H35,Grundeigen!H35,'Bergbautechnische Aspekte'!H35)</f>
        <v>0</v>
      </c>
      <c r="P37" s="10">
        <f>SUM(Bergfrei!G35,'Bundeseigen-Steinsalz'!G35,'Bundeseigen-Kohlenwasserstoffe'!G35,Grundeigen!G35,'Bergbautechnische Aspekte'!G35)</f>
        <v>1</v>
      </c>
      <c r="Q37" s="10">
        <f>SUM(Bergfrei!F35,'Bundeseigen-Steinsalz'!F35,'Bundeseigen-Kohlenwasserstoffe'!F35,Grundeigen!F35,'Bergbautechnische Aspekte'!F35)</f>
        <v>0</v>
      </c>
      <c r="R37" s="10">
        <f>SUM(Bergfrei!E35,'Bundeseigen-Steinsalz'!E35,'Bundeseigen-Kohlenwasserstoffe'!E35,Grundeigen!E35,'Bergbautechnische Aspekte'!E35)</f>
        <v>0</v>
      </c>
      <c r="S37" s="10">
        <f>SUM(Bergfrei!D35,'Bundeseigen-Steinsalz'!D35,'Bundeseigen-Kohlenwasserstoffe'!D35,Grundeigen!D35,'Bergbautechnische Aspekte'!D35)</f>
        <v>0</v>
      </c>
      <c r="T37" s="10">
        <f>SUM(Bergfrei!C35,'Bundeseigen-Steinsalz'!C35,'Bundeseigen-Kohlenwasserstoffe'!C35,Grundeigen!C35,'Bergbautechnische Aspekte'!C35)</f>
        <v>0</v>
      </c>
      <c r="U37" s="10">
        <f>SUM(Bergfrei!B35,'Bundeseigen-Steinsalz'!B35,'Bundeseigen-Kohlenwasserstoffe'!B35,Grundeigen!B35,'Bergbautechnische Aspekte'!B35)</f>
        <v>0</v>
      </c>
      <c r="V37">
        <f t="shared" si="6"/>
        <v>3</v>
      </c>
      <c r="W37" s="37">
        <f t="shared" si="7"/>
        <v>1.8181818181818181E-2</v>
      </c>
    </row>
    <row r="38" spans="1:23" x14ac:dyDescent="0.3">
      <c r="A38" s="10" t="s">
        <v>35</v>
      </c>
      <c r="B38" s="10">
        <f>SUM(Bergfrei!U36,'Bundeseigen-Steinsalz'!U36,'Bundeseigen-Kohlenwasserstoffe'!U36,Grundeigen!U36,'Bergbautechnische Aspekte'!U36)</f>
        <v>0</v>
      </c>
      <c r="C38" s="10">
        <f>SUM(Bergfrei!T36,'Bundeseigen-Steinsalz'!T36,'Bundeseigen-Kohlenwasserstoffe'!T36,Grundeigen!T36,'Bergbautechnische Aspekte'!T36)</f>
        <v>0</v>
      </c>
      <c r="D38" s="10">
        <f>SUM(Bergfrei!S36,'Bundeseigen-Steinsalz'!S36,'Bundeseigen-Kohlenwasserstoffe'!S36,Grundeigen!S36,'Bergbautechnische Aspekte'!S36)</f>
        <v>0</v>
      </c>
      <c r="E38" s="10">
        <f>SUM(Bergfrei!R36,'Bundeseigen-Steinsalz'!R36,'Bundeseigen-Kohlenwasserstoffe'!R36,Grundeigen!R36,'Bergbautechnische Aspekte'!R36)</f>
        <v>0</v>
      </c>
      <c r="F38" s="10">
        <f>SUM(Bergfrei!Q36,'Bundeseigen-Steinsalz'!Q36,'Bundeseigen-Kohlenwasserstoffe'!Q36,Grundeigen!Q36,'Bergbautechnische Aspekte'!Q36)</f>
        <v>0</v>
      </c>
      <c r="G38" s="10">
        <f>SUM(Bergfrei!P36,'Bundeseigen-Steinsalz'!P36,'Bundeseigen-Kohlenwasserstoffe'!P36,Grundeigen!P36,'Bergbautechnische Aspekte'!P36)</f>
        <v>0</v>
      </c>
      <c r="H38" s="10">
        <f>SUM(Bergfrei!O36,'Bundeseigen-Steinsalz'!O36,'Bundeseigen-Kohlenwasserstoffe'!O36,Grundeigen!O36,'Bergbautechnische Aspekte'!O36)</f>
        <v>0</v>
      </c>
      <c r="I38" s="10">
        <f>SUM(Bergfrei!N36,'Bundeseigen-Steinsalz'!N36,'Bundeseigen-Kohlenwasserstoffe'!N36,Grundeigen!N36,'Bergbautechnische Aspekte'!N36)</f>
        <v>0</v>
      </c>
      <c r="J38" s="10">
        <f>SUM(Bergfrei!M36,'Bundeseigen-Steinsalz'!M36,'Bundeseigen-Kohlenwasserstoffe'!M36,Grundeigen!M36,'Bergbautechnische Aspekte'!M36)</f>
        <v>0</v>
      </c>
      <c r="K38" s="10">
        <f>SUM(Bergfrei!L36,'Bundeseigen-Steinsalz'!L36,'Bundeseigen-Kohlenwasserstoffe'!L36,Grundeigen!L36,'Bergbautechnische Aspekte'!L36)</f>
        <v>0</v>
      </c>
      <c r="L38" s="10">
        <f>SUM(Bergfrei!K36,'Bundeseigen-Steinsalz'!K36,'Bundeseigen-Kohlenwasserstoffe'!K36,Grundeigen!K36,'Bergbautechnische Aspekte'!K36)</f>
        <v>0</v>
      </c>
      <c r="M38" s="10">
        <f>SUM(Bergfrei!J36,'Bundeseigen-Steinsalz'!J36,'Bundeseigen-Kohlenwasserstoffe'!J36,Grundeigen!J36,'Bergbautechnische Aspekte'!J36)</f>
        <v>0</v>
      </c>
      <c r="N38" s="10">
        <f>SUM(Bergfrei!I36,'Bundeseigen-Steinsalz'!I36,'Bundeseigen-Kohlenwasserstoffe'!I36,Grundeigen!I36,'Bergbautechnische Aspekte'!I36)</f>
        <v>0</v>
      </c>
      <c r="O38" s="10">
        <f>SUM(Bergfrei!H36,'Bundeseigen-Steinsalz'!H36,'Bundeseigen-Kohlenwasserstoffe'!H36,Grundeigen!H36,'Bergbautechnische Aspekte'!H36)</f>
        <v>0</v>
      </c>
      <c r="P38" s="10">
        <f>SUM(Bergfrei!G36,'Bundeseigen-Steinsalz'!G36,'Bundeseigen-Kohlenwasserstoffe'!G36,Grundeigen!G36,'Bergbautechnische Aspekte'!G36)</f>
        <v>0</v>
      </c>
      <c r="Q38" s="10">
        <f>SUM(Bergfrei!F36,'Bundeseigen-Steinsalz'!F36,'Bundeseigen-Kohlenwasserstoffe'!F36,Grundeigen!F36,'Bergbautechnische Aspekte'!F36)</f>
        <v>0</v>
      </c>
      <c r="R38" s="10">
        <f>SUM(Bergfrei!E36,'Bundeseigen-Steinsalz'!E36,'Bundeseigen-Kohlenwasserstoffe'!E36,Grundeigen!E36,'Bergbautechnische Aspekte'!E36)</f>
        <v>0</v>
      </c>
      <c r="S38" s="10">
        <f>SUM(Bergfrei!D36,'Bundeseigen-Steinsalz'!D36,'Bundeseigen-Kohlenwasserstoffe'!D36,Grundeigen!D36,'Bergbautechnische Aspekte'!D36)</f>
        <v>0</v>
      </c>
      <c r="T38" s="10">
        <f>SUM(Bergfrei!C36,'Bundeseigen-Steinsalz'!C36,'Bundeseigen-Kohlenwasserstoffe'!C36,Grundeigen!C36,'Bergbautechnische Aspekte'!C36)</f>
        <v>0</v>
      </c>
      <c r="U38" s="10">
        <f>SUM(Bergfrei!B36,'Bundeseigen-Steinsalz'!B36,'Bundeseigen-Kohlenwasserstoffe'!B36,Grundeigen!B36,'Bergbautechnische Aspekte'!B36)</f>
        <v>0</v>
      </c>
      <c r="V38">
        <f t="shared" si="6"/>
        <v>0</v>
      </c>
      <c r="W38" s="37">
        <f t="shared" si="7"/>
        <v>0</v>
      </c>
    </row>
    <row r="39" spans="1:23" x14ac:dyDescent="0.3">
      <c r="A39" s="10" t="s">
        <v>12</v>
      </c>
      <c r="B39" s="10">
        <f>SUM(Bergfrei!U37,'Bundeseigen-Steinsalz'!U37,'Bundeseigen-Kohlenwasserstoffe'!U37,Grundeigen!U37,'Bergbautechnische Aspekte'!U37)</f>
        <v>2</v>
      </c>
      <c r="C39" s="10">
        <f>SUM(Bergfrei!T37,'Bundeseigen-Steinsalz'!T37,'Bundeseigen-Kohlenwasserstoffe'!T37,Grundeigen!T37,'Bergbautechnische Aspekte'!T37)</f>
        <v>2</v>
      </c>
      <c r="D39" s="10">
        <f>SUM(Bergfrei!S37,'Bundeseigen-Steinsalz'!S37,'Bundeseigen-Kohlenwasserstoffe'!S37,Grundeigen!S37,'Bergbautechnische Aspekte'!S37)</f>
        <v>3</v>
      </c>
      <c r="E39" s="10">
        <f>SUM(Bergfrei!R37,'Bundeseigen-Steinsalz'!R37,'Bundeseigen-Kohlenwasserstoffe'!R37,Grundeigen!R37,'Bergbautechnische Aspekte'!R37)</f>
        <v>2</v>
      </c>
      <c r="F39" s="10">
        <f>SUM(Bergfrei!Q37,'Bundeseigen-Steinsalz'!Q37,'Bundeseigen-Kohlenwasserstoffe'!Q37,Grundeigen!Q37,'Bergbautechnische Aspekte'!Q37)</f>
        <v>2</v>
      </c>
      <c r="G39" s="10">
        <f>SUM(Bergfrei!P37,'Bundeseigen-Steinsalz'!P37,'Bundeseigen-Kohlenwasserstoffe'!P37,Grundeigen!P37,'Bergbautechnische Aspekte'!P37)</f>
        <v>3</v>
      </c>
      <c r="H39" s="10">
        <f>SUM(Bergfrei!O37,'Bundeseigen-Steinsalz'!O37,'Bundeseigen-Kohlenwasserstoffe'!O37,Grundeigen!O37,'Bergbautechnische Aspekte'!O37)</f>
        <v>0</v>
      </c>
      <c r="I39" s="10">
        <f>SUM(Bergfrei!N37,'Bundeseigen-Steinsalz'!N37,'Bundeseigen-Kohlenwasserstoffe'!N37,Grundeigen!N37,'Bergbautechnische Aspekte'!N37)</f>
        <v>4</v>
      </c>
      <c r="J39" s="10">
        <f>SUM(Bergfrei!M37,'Bundeseigen-Steinsalz'!M37,'Bundeseigen-Kohlenwasserstoffe'!M37,Grundeigen!M37,'Bergbautechnische Aspekte'!M37)</f>
        <v>1</v>
      </c>
      <c r="K39" s="10">
        <f>SUM(Bergfrei!L37,'Bundeseigen-Steinsalz'!L37,'Bundeseigen-Kohlenwasserstoffe'!L37,Grundeigen!L37,'Bergbautechnische Aspekte'!L37)</f>
        <v>2</v>
      </c>
      <c r="L39" s="10">
        <f>SUM(Bergfrei!K37,'Bundeseigen-Steinsalz'!K37,'Bundeseigen-Kohlenwasserstoffe'!K37,Grundeigen!K37,'Bergbautechnische Aspekte'!K37)</f>
        <v>0</v>
      </c>
      <c r="M39" s="10">
        <f>SUM(Bergfrei!J37,'Bundeseigen-Steinsalz'!J37,'Bundeseigen-Kohlenwasserstoffe'!J37,Grundeigen!J37,'Bergbautechnische Aspekte'!J37)</f>
        <v>0</v>
      </c>
      <c r="N39" s="10">
        <f>SUM(Bergfrei!I37,'Bundeseigen-Steinsalz'!I37,'Bundeseigen-Kohlenwasserstoffe'!I37,Grundeigen!I37,'Bergbautechnische Aspekte'!I37)</f>
        <v>0</v>
      </c>
      <c r="O39" s="10">
        <f>SUM(Bergfrei!H37,'Bundeseigen-Steinsalz'!H37,'Bundeseigen-Kohlenwasserstoffe'!H37,Grundeigen!H37,'Bergbautechnische Aspekte'!H37)</f>
        <v>3</v>
      </c>
      <c r="P39" s="10">
        <f>SUM(Bergfrei!G37,'Bundeseigen-Steinsalz'!G37,'Bundeseigen-Kohlenwasserstoffe'!G37,Grundeigen!G37,'Bergbautechnische Aspekte'!G37)</f>
        <v>1</v>
      </c>
      <c r="Q39" s="10">
        <f>SUM(Bergfrei!F37,'Bundeseigen-Steinsalz'!F37,'Bundeseigen-Kohlenwasserstoffe'!F37,Grundeigen!F37,'Bergbautechnische Aspekte'!F37)</f>
        <v>2</v>
      </c>
      <c r="R39" s="10">
        <f>SUM(Bergfrei!E37,'Bundeseigen-Steinsalz'!E37,'Bundeseigen-Kohlenwasserstoffe'!E37,Grundeigen!E37,'Bergbautechnische Aspekte'!E37)</f>
        <v>1</v>
      </c>
      <c r="S39" s="10">
        <f>SUM(Bergfrei!D37,'Bundeseigen-Steinsalz'!D37,'Bundeseigen-Kohlenwasserstoffe'!D37,Grundeigen!D37,'Bergbautechnische Aspekte'!D37)</f>
        <v>0</v>
      </c>
      <c r="T39" s="10">
        <f>SUM(Bergfrei!C37,'Bundeseigen-Steinsalz'!C37,'Bundeseigen-Kohlenwasserstoffe'!C37,Grundeigen!C37,'Bergbautechnische Aspekte'!C37)</f>
        <v>0</v>
      </c>
      <c r="U39" s="10">
        <f>SUM(Bergfrei!B37,'Bundeseigen-Steinsalz'!B37,'Bundeseigen-Kohlenwasserstoffe'!B37,Grundeigen!B37,'Bergbautechnische Aspekte'!B37)</f>
        <v>0</v>
      </c>
      <c r="V39">
        <f t="shared" si="6"/>
        <v>19</v>
      </c>
      <c r="W39" s="37">
        <f t="shared" si="7"/>
        <v>0.11515151515151516</v>
      </c>
    </row>
    <row r="40" spans="1:23" x14ac:dyDescent="0.3">
      <c r="A40" s="31" t="s">
        <v>37</v>
      </c>
      <c r="B40" s="31">
        <f>SUM(Bergfrei!U38,'Bundeseigen-Steinsalz'!U38,'Bundeseigen-Kohlenwasserstoffe'!U38,Grundeigen!U38,'Bergbautechnische Aspekte'!U38)</f>
        <v>5</v>
      </c>
      <c r="C40" s="31">
        <f>SUM(Bergfrei!T38,'Bundeseigen-Steinsalz'!T38,'Bundeseigen-Kohlenwasserstoffe'!T38,Grundeigen!T38,'Bergbautechnische Aspekte'!T38)</f>
        <v>8</v>
      </c>
      <c r="D40" s="31">
        <f>SUM(Bergfrei!S38,'Bundeseigen-Steinsalz'!S38,'Bundeseigen-Kohlenwasserstoffe'!S38,Grundeigen!S38,'Bergbautechnische Aspekte'!S38)</f>
        <v>15</v>
      </c>
      <c r="E40" s="31">
        <f>SUM(Bergfrei!R38,'Bundeseigen-Steinsalz'!R38,'Bundeseigen-Kohlenwasserstoffe'!R38,Grundeigen!R38,'Bergbautechnische Aspekte'!R38)</f>
        <v>7</v>
      </c>
      <c r="F40" s="31">
        <f>SUM(Bergfrei!Q38,'Bundeseigen-Steinsalz'!Q38,'Bundeseigen-Kohlenwasserstoffe'!Q38,Grundeigen!Q38,'Bergbautechnische Aspekte'!Q38)</f>
        <v>10</v>
      </c>
      <c r="G40" s="31">
        <f>SUM(Bergfrei!P38,'Bundeseigen-Steinsalz'!P38,'Bundeseigen-Kohlenwasserstoffe'!P38,Grundeigen!P38,'Bergbautechnische Aspekte'!P38)</f>
        <v>12</v>
      </c>
      <c r="H40" s="31">
        <f>SUM(Bergfrei!O38,'Bundeseigen-Steinsalz'!O38,'Bundeseigen-Kohlenwasserstoffe'!O38,Grundeigen!O38,'Bergbautechnische Aspekte'!O38)</f>
        <v>7</v>
      </c>
      <c r="I40" s="31">
        <f>SUM(Bergfrei!N38,'Bundeseigen-Steinsalz'!N38,'Bundeseigen-Kohlenwasserstoffe'!N38,Grundeigen!N38,'Bergbautechnische Aspekte'!N38)</f>
        <v>12</v>
      </c>
      <c r="J40" s="31">
        <f>SUM(Bergfrei!M38,'Bundeseigen-Steinsalz'!M38,'Bundeseigen-Kohlenwasserstoffe'!M38,Grundeigen!M38,'Bergbautechnische Aspekte'!M38)</f>
        <v>4</v>
      </c>
      <c r="K40" s="31">
        <f>SUM(Bergfrei!L38,'Bundeseigen-Steinsalz'!L38,'Bundeseigen-Kohlenwasserstoffe'!L38,Grundeigen!L38,'Bergbautechnische Aspekte'!L38)</f>
        <v>16</v>
      </c>
      <c r="L40" s="31">
        <f>SUM(Bergfrei!K38,'Bundeseigen-Steinsalz'!K38,'Bundeseigen-Kohlenwasserstoffe'!K38,Grundeigen!K38,'Bergbautechnische Aspekte'!K38)</f>
        <v>8</v>
      </c>
      <c r="M40" s="31">
        <f>SUM(Bergfrei!J38,'Bundeseigen-Steinsalz'!J38,'Bundeseigen-Kohlenwasserstoffe'!J38,Grundeigen!J38,'Bergbautechnische Aspekte'!J38)</f>
        <v>14</v>
      </c>
      <c r="N40" s="31">
        <f>SUM(Bergfrei!I38,'Bundeseigen-Steinsalz'!I38,'Bundeseigen-Kohlenwasserstoffe'!I38,Grundeigen!I38,'Bergbautechnische Aspekte'!I38)</f>
        <v>9</v>
      </c>
      <c r="O40" s="31">
        <f>SUM(Bergfrei!H38,'Bundeseigen-Steinsalz'!H38,'Bundeseigen-Kohlenwasserstoffe'!H38,Grundeigen!H38,'Bergbautechnische Aspekte'!H38)</f>
        <v>11</v>
      </c>
      <c r="P40" s="31">
        <f>SUM(Bergfrei!G38,'Bundeseigen-Steinsalz'!G38,'Bundeseigen-Kohlenwasserstoffe'!G38,Grundeigen!G38,'Bergbautechnische Aspekte'!G38)</f>
        <v>12</v>
      </c>
      <c r="Q40" s="31">
        <f>SUM(Bergfrei!F38,'Bundeseigen-Steinsalz'!F38,'Bundeseigen-Kohlenwasserstoffe'!F38,Grundeigen!F38,'Bergbautechnische Aspekte'!F38)</f>
        <v>10</v>
      </c>
      <c r="R40" s="31">
        <f>SUM(Bergfrei!E38,'Bundeseigen-Steinsalz'!E38,'Bundeseigen-Kohlenwasserstoffe'!E38,Grundeigen!E38,'Bergbautechnische Aspekte'!E38)</f>
        <v>12</v>
      </c>
      <c r="S40" s="31">
        <f>SUM(Bergfrei!D38,'Bundeseigen-Steinsalz'!D38,'Bundeseigen-Kohlenwasserstoffe'!D38,Grundeigen!D38,'Bergbautechnische Aspekte'!D38)</f>
        <v>12</v>
      </c>
      <c r="T40" s="31">
        <f>SUM(Bergfrei!C38,'Bundeseigen-Steinsalz'!C38,'Bundeseigen-Kohlenwasserstoffe'!C38,Grundeigen!C38,'Bergbautechnische Aspekte'!C38)</f>
        <v>10</v>
      </c>
      <c r="U40" s="31">
        <f>SUM(Bergfrei!B38,'Bundeseigen-Steinsalz'!B38,'Bundeseigen-Kohlenwasserstoffe'!B38,Grundeigen!B38,'Bergbautechnische Aspekte'!B38)</f>
        <v>6</v>
      </c>
      <c r="V40">
        <f t="shared" si="6"/>
        <v>165</v>
      </c>
    </row>
    <row r="42" spans="1:23" x14ac:dyDescent="0.3">
      <c r="A42" s="33" t="s">
        <v>0</v>
      </c>
      <c r="B42" s="33">
        <v>2000</v>
      </c>
      <c r="C42" s="33">
        <v>2001</v>
      </c>
      <c r="D42" s="33">
        <v>2002</v>
      </c>
      <c r="E42" s="33">
        <v>2003</v>
      </c>
      <c r="F42" s="33">
        <v>2004</v>
      </c>
      <c r="G42" s="33">
        <v>2005</v>
      </c>
      <c r="H42" s="33">
        <v>2006</v>
      </c>
      <c r="I42" s="33">
        <v>2007</v>
      </c>
      <c r="J42" s="33">
        <v>2008</v>
      </c>
      <c r="K42" s="33">
        <v>2009</v>
      </c>
      <c r="L42" s="33">
        <v>2010</v>
      </c>
      <c r="M42" s="33">
        <v>2011</v>
      </c>
      <c r="N42" s="33">
        <v>2012</v>
      </c>
      <c r="O42" s="33">
        <v>2013</v>
      </c>
      <c r="P42" s="33">
        <v>2014</v>
      </c>
      <c r="Q42" s="33">
        <v>2015</v>
      </c>
      <c r="R42" s="33">
        <v>2016</v>
      </c>
      <c r="S42" s="33">
        <v>2017</v>
      </c>
      <c r="T42" s="33">
        <v>2018</v>
      </c>
      <c r="U42" s="33">
        <v>2019</v>
      </c>
      <c r="V42" t="s">
        <v>214</v>
      </c>
    </row>
    <row r="43" spans="1:23" x14ac:dyDescent="0.3">
      <c r="A43" s="33" t="s">
        <v>5</v>
      </c>
      <c r="B43" s="33">
        <f>SUM(B32,B22,B12,B2)</f>
        <v>125</v>
      </c>
      <c r="C43" s="33">
        <f t="shared" ref="C43:U43" si="8">SUM(C32,C22,C12,C2)</f>
        <v>95</v>
      </c>
      <c r="D43" s="33">
        <f t="shared" si="8"/>
        <v>92</v>
      </c>
      <c r="E43" s="33">
        <f t="shared" si="8"/>
        <v>104</v>
      </c>
      <c r="F43" s="33">
        <f t="shared" si="8"/>
        <v>101</v>
      </c>
      <c r="G43" s="33">
        <f t="shared" si="8"/>
        <v>84</v>
      </c>
      <c r="H43" s="33">
        <f t="shared" si="8"/>
        <v>81</v>
      </c>
      <c r="I43" s="33">
        <f t="shared" si="8"/>
        <v>73</v>
      </c>
      <c r="J43" s="33">
        <f t="shared" si="8"/>
        <v>108</v>
      </c>
      <c r="K43" s="33">
        <f t="shared" si="8"/>
        <v>93</v>
      </c>
      <c r="L43" s="33">
        <f t="shared" si="8"/>
        <v>76</v>
      </c>
      <c r="M43" s="33">
        <f t="shared" si="8"/>
        <v>54</v>
      </c>
      <c r="N43" s="33">
        <f t="shared" si="8"/>
        <v>67</v>
      </c>
      <c r="O43" s="33">
        <f t="shared" si="8"/>
        <v>61</v>
      </c>
      <c r="P43" s="33">
        <f t="shared" si="8"/>
        <v>55</v>
      </c>
      <c r="Q43" s="33">
        <f t="shared" si="8"/>
        <v>72</v>
      </c>
      <c r="R43" s="33">
        <f t="shared" si="8"/>
        <v>67</v>
      </c>
      <c r="S43" s="33">
        <f t="shared" si="8"/>
        <v>61</v>
      </c>
      <c r="T43" s="33">
        <f t="shared" si="8"/>
        <v>53</v>
      </c>
      <c r="U43" s="33">
        <f t="shared" si="8"/>
        <v>62</v>
      </c>
      <c r="V43">
        <f>SUM(B43:U43)</f>
        <v>1584</v>
      </c>
    </row>
    <row r="44" spans="1:23" x14ac:dyDescent="0.3">
      <c r="A44" s="33" t="s">
        <v>6</v>
      </c>
      <c r="B44" s="33">
        <f t="shared" ref="B44:U44" si="9">SUM(B33,B23,B13,B3)</f>
        <v>8</v>
      </c>
      <c r="C44" s="33">
        <f t="shared" si="9"/>
        <v>3</v>
      </c>
      <c r="D44" s="33">
        <f t="shared" si="9"/>
        <v>5</v>
      </c>
      <c r="E44" s="33">
        <f t="shared" si="9"/>
        <v>2</v>
      </c>
      <c r="F44" s="33">
        <f t="shared" si="9"/>
        <v>1</v>
      </c>
      <c r="G44" s="33">
        <f t="shared" si="9"/>
        <v>3</v>
      </c>
      <c r="H44" s="33">
        <f t="shared" si="9"/>
        <v>3</v>
      </c>
      <c r="I44" s="33">
        <f t="shared" si="9"/>
        <v>3</v>
      </c>
      <c r="J44" s="33">
        <f t="shared" si="9"/>
        <v>2</v>
      </c>
      <c r="K44" s="33">
        <f t="shared" si="9"/>
        <v>0</v>
      </c>
      <c r="L44" s="33">
        <f t="shared" si="9"/>
        <v>1</v>
      </c>
      <c r="M44" s="33">
        <f t="shared" si="9"/>
        <v>2</v>
      </c>
      <c r="N44" s="33">
        <f t="shared" si="9"/>
        <v>4</v>
      </c>
      <c r="O44" s="33">
        <f t="shared" si="9"/>
        <v>0</v>
      </c>
      <c r="P44" s="33">
        <f t="shared" si="9"/>
        <v>1</v>
      </c>
      <c r="Q44" s="33">
        <f t="shared" si="9"/>
        <v>1</v>
      </c>
      <c r="R44" s="33">
        <f t="shared" si="9"/>
        <v>7</v>
      </c>
      <c r="S44" s="33">
        <f t="shared" si="9"/>
        <v>3</v>
      </c>
      <c r="T44" s="33">
        <f t="shared" si="9"/>
        <v>8</v>
      </c>
      <c r="U44" s="33">
        <f t="shared" si="9"/>
        <v>0</v>
      </c>
      <c r="V44">
        <f t="shared" ref="V44:V52" si="10">SUM(B44:U44)</f>
        <v>57</v>
      </c>
    </row>
    <row r="45" spans="1:23" x14ac:dyDescent="0.3">
      <c r="A45" s="33" t="s">
        <v>33</v>
      </c>
      <c r="B45" s="33">
        <f t="shared" ref="B45:U45" si="11">SUM(B34,B24,B14,B4)</f>
        <v>10</v>
      </c>
      <c r="C45" s="33">
        <f t="shared" si="11"/>
        <v>5</v>
      </c>
      <c r="D45" s="33">
        <f t="shared" si="11"/>
        <v>7</v>
      </c>
      <c r="E45" s="33">
        <f t="shared" si="11"/>
        <v>9</v>
      </c>
      <c r="F45" s="33">
        <f t="shared" si="11"/>
        <v>2</v>
      </c>
      <c r="G45" s="33">
        <f t="shared" si="11"/>
        <v>8</v>
      </c>
      <c r="H45" s="33">
        <f t="shared" si="11"/>
        <v>12</v>
      </c>
      <c r="I45" s="33">
        <f t="shared" si="11"/>
        <v>4</v>
      </c>
      <c r="J45" s="33">
        <f t="shared" si="11"/>
        <v>10</v>
      </c>
      <c r="K45" s="33">
        <f t="shared" si="11"/>
        <v>5</v>
      </c>
      <c r="L45" s="33">
        <f t="shared" si="11"/>
        <v>5</v>
      </c>
      <c r="M45" s="33">
        <f t="shared" si="11"/>
        <v>5</v>
      </c>
      <c r="N45" s="33">
        <f t="shared" si="11"/>
        <v>3</v>
      </c>
      <c r="O45" s="33">
        <f t="shared" si="11"/>
        <v>2</v>
      </c>
      <c r="P45" s="33">
        <f t="shared" si="11"/>
        <v>6</v>
      </c>
      <c r="Q45" s="33">
        <f t="shared" si="11"/>
        <v>5</v>
      </c>
      <c r="R45" s="33">
        <f t="shared" si="11"/>
        <v>4</v>
      </c>
      <c r="S45" s="33">
        <f t="shared" si="11"/>
        <v>2</v>
      </c>
      <c r="T45" s="33">
        <f t="shared" si="11"/>
        <v>2</v>
      </c>
      <c r="U45" s="33">
        <f t="shared" si="11"/>
        <v>4</v>
      </c>
      <c r="V45">
        <f t="shared" si="10"/>
        <v>110</v>
      </c>
    </row>
    <row r="46" spans="1:23" x14ac:dyDescent="0.3">
      <c r="A46" s="33" t="s">
        <v>8</v>
      </c>
      <c r="B46" s="33">
        <f t="shared" ref="B46:U46" si="12">SUM(B35,B25,B15,B5)</f>
        <v>17</v>
      </c>
      <c r="C46" s="33">
        <f t="shared" si="12"/>
        <v>28</v>
      </c>
      <c r="D46" s="33">
        <f t="shared" si="12"/>
        <v>21</v>
      </c>
      <c r="E46" s="33">
        <f t="shared" si="12"/>
        <v>23</v>
      </c>
      <c r="F46" s="33">
        <f t="shared" si="12"/>
        <v>18</v>
      </c>
      <c r="G46" s="33">
        <f t="shared" si="12"/>
        <v>23</v>
      </c>
      <c r="H46" s="33">
        <f t="shared" si="12"/>
        <v>18</v>
      </c>
      <c r="I46" s="33">
        <f t="shared" si="12"/>
        <v>17</v>
      </c>
      <c r="J46" s="33">
        <f t="shared" si="12"/>
        <v>25</v>
      </c>
      <c r="K46" s="33">
        <f t="shared" si="12"/>
        <v>23</v>
      </c>
      <c r="L46" s="33">
        <f t="shared" si="12"/>
        <v>16</v>
      </c>
      <c r="M46" s="33">
        <f t="shared" si="12"/>
        <v>13</v>
      </c>
      <c r="N46" s="33">
        <f t="shared" si="12"/>
        <v>9</v>
      </c>
      <c r="O46" s="33">
        <f t="shared" si="12"/>
        <v>17</v>
      </c>
      <c r="P46" s="33">
        <f t="shared" si="12"/>
        <v>5</v>
      </c>
      <c r="Q46" s="33">
        <f t="shared" si="12"/>
        <v>9</v>
      </c>
      <c r="R46" s="33">
        <f t="shared" si="12"/>
        <v>10</v>
      </c>
      <c r="S46" s="33">
        <f t="shared" si="12"/>
        <v>21</v>
      </c>
      <c r="T46" s="33">
        <f t="shared" si="12"/>
        <v>9</v>
      </c>
      <c r="U46" s="33">
        <f t="shared" si="12"/>
        <v>20</v>
      </c>
      <c r="V46">
        <f t="shared" si="10"/>
        <v>342</v>
      </c>
    </row>
    <row r="47" spans="1:23" x14ac:dyDescent="0.3">
      <c r="A47" s="33" t="s">
        <v>9</v>
      </c>
      <c r="B47" s="33">
        <f t="shared" ref="B47:U47" si="13">SUM(B36,B26,B16,B6)</f>
        <v>21</v>
      </c>
      <c r="C47" s="33">
        <f t="shared" si="13"/>
        <v>22</v>
      </c>
      <c r="D47" s="33">
        <f t="shared" si="13"/>
        <v>28</v>
      </c>
      <c r="E47" s="33">
        <f t="shared" si="13"/>
        <v>27</v>
      </c>
      <c r="F47" s="33">
        <f t="shared" si="13"/>
        <v>20</v>
      </c>
      <c r="G47" s="33">
        <f t="shared" si="13"/>
        <v>24</v>
      </c>
      <c r="H47" s="33">
        <f t="shared" si="13"/>
        <v>22</v>
      </c>
      <c r="I47" s="33">
        <f t="shared" si="13"/>
        <v>28</v>
      </c>
      <c r="J47" s="33">
        <f t="shared" si="13"/>
        <v>17</v>
      </c>
      <c r="K47" s="33">
        <f t="shared" si="13"/>
        <v>22</v>
      </c>
      <c r="L47" s="33">
        <f t="shared" si="13"/>
        <v>16</v>
      </c>
      <c r="M47" s="33">
        <f t="shared" si="13"/>
        <v>19</v>
      </c>
      <c r="N47" s="33">
        <f t="shared" si="13"/>
        <v>15</v>
      </c>
      <c r="O47" s="33">
        <f t="shared" si="13"/>
        <v>7</v>
      </c>
      <c r="P47" s="33">
        <f t="shared" si="13"/>
        <v>10</v>
      </c>
      <c r="Q47" s="33">
        <f t="shared" si="13"/>
        <v>16</v>
      </c>
      <c r="R47" s="33">
        <f t="shared" si="13"/>
        <v>5</v>
      </c>
      <c r="S47" s="33">
        <f t="shared" si="13"/>
        <v>3</v>
      </c>
      <c r="T47" s="33">
        <f t="shared" si="13"/>
        <v>0</v>
      </c>
      <c r="U47" s="33">
        <f t="shared" si="13"/>
        <v>3</v>
      </c>
      <c r="V47">
        <f t="shared" si="10"/>
        <v>325</v>
      </c>
    </row>
    <row r="48" spans="1:23" x14ac:dyDescent="0.3">
      <c r="A48" s="33" t="s">
        <v>10</v>
      </c>
      <c r="B48" s="33">
        <f t="shared" ref="B48:U48" si="14">SUM(B37,B27,B17,B7)</f>
        <v>0</v>
      </c>
      <c r="C48" s="33">
        <f t="shared" si="14"/>
        <v>0</v>
      </c>
      <c r="D48" s="33">
        <f t="shared" si="14"/>
        <v>0</v>
      </c>
      <c r="E48" s="33">
        <f t="shared" si="14"/>
        <v>0</v>
      </c>
      <c r="F48" s="33">
        <f t="shared" si="14"/>
        <v>0</v>
      </c>
      <c r="G48" s="33">
        <f t="shared" si="14"/>
        <v>0</v>
      </c>
      <c r="H48" s="33">
        <f t="shared" si="14"/>
        <v>1</v>
      </c>
      <c r="I48" s="33">
        <f t="shared" si="14"/>
        <v>2</v>
      </c>
      <c r="J48" s="33">
        <f t="shared" si="14"/>
        <v>1</v>
      </c>
      <c r="K48" s="33">
        <f t="shared" si="14"/>
        <v>0</v>
      </c>
      <c r="L48" s="33">
        <f t="shared" si="14"/>
        <v>0</v>
      </c>
      <c r="M48" s="33">
        <f t="shared" si="14"/>
        <v>0</v>
      </c>
      <c r="N48" s="33">
        <f t="shared" si="14"/>
        <v>0</v>
      </c>
      <c r="O48" s="33">
        <f t="shared" si="14"/>
        <v>0</v>
      </c>
      <c r="P48" s="33">
        <f t="shared" si="14"/>
        <v>2</v>
      </c>
      <c r="Q48" s="33">
        <f t="shared" si="14"/>
        <v>1</v>
      </c>
      <c r="R48" s="33">
        <f t="shared" si="14"/>
        <v>1</v>
      </c>
      <c r="S48" s="33">
        <f t="shared" si="14"/>
        <v>0</v>
      </c>
      <c r="T48" s="33">
        <f t="shared" si="14"/>
        <v>0</v>
      </c>
      <c r="U48" s="33">
        <f t="shared" si="14"/>
        <v>1</v>
      </c>
      <c r="V48">
        <f t="shared" si="10"/>
        <v>9</v>
      </c>
    </row>
    <row r="49" spans="1:23" x14ac:dyDescent="0.3">
      <c r="A49" s="33" t="s">
        <v>35</v>
      </c>
      <c r="B49" s="33">
        <f t="shared" ref="B49:U49" si="15">SUM(B38,B28,B18,B8)</f>
        <v>0</v>
      </c>
      <c r="C49" s="33">
        <f t="shared" si="15"/>
        <v>0</v>
      </c>
      <c r="D49" s="33">
        <f t="shared" si="15"/>
        <v>0</v>
      </c>
      <c r="E49" s="33">
        <f t="shared" si="15"/>
        <v>2</v>
      </c>
      <c r="F49" s="33">
        <f t="shared" si="15"/>
        <v>1</v>
      </c>
      <c r="G49" s="33">
        <f t="shared" si="15"/>
        <v>3</v>
      </c>
      <c r="H49" s="33">
        <f t="shared" si="15"/>
        <v>4</v>
      </c>
      <c r="I49" s="33">
        <f t="shared" si="15"/>
        <v>1</v>
      </c>
      <c r="J49" s="33">
        <f t="shared" si="15"/>
        <v>0</v>
      </c>
      <c r="K49" s="33">
        <f t="shared" si="15"/>
        <v>1</v>
      </c>
      <c r="L49" s="33">
        <f t="shared" si="15"/>
        <v>0</v>
      </c>
      <c r="M49" s="33">
        <f t="shared" si="15"/>
        <v>0</v>
      </c>
      <c r="N49" s="33">
        <f t="shared" si="15"/>
        <v>2</v>
      </c>
      <c r="O49" s="33">
        <f t="shared" si="15"/>
        <v>0</v>
      </c>
      <c r="P49" s="33">
        <f t="shared" si="15"/>
        <v>0</v>
      </c>
      <c r="Q49" s="33">
        <f t="shared" si="15"/>
        <v>0</v>
      </c>
      <c r="R49" s="33">
        <f t="shared" si="15"/>
        <v>0</v>
      </c>
      <c r="S49" s="33">
        <f t="shared" si="15"/>
        <v>1</v>
      </c>
      <c r="T49" s="33">
        <f t="shared" si="15"/>
        <v>0</v>
      </c>
      <c r="U49" s="33">
        <f t="shared" si="15"/>
        <v>0</v>
      </c>
      <c r="V49">
        <f t="shared" si="10"/>
        <v>15</v>
      </c>
    </row>
    <row r="50" spans="1:23" x14ac:dyDescent="0.3">
      <c r="A50" s="33" t="s">
        <v>12</v>
      </c>
      <c r="B50" s="33">
        <f t="shared" ref="B50:U50" si="16">SUM(B39,B29,B19,B9)</f>
        <v>61</v>
      </c>
      <c r="C50" s="33">
        <f t="shared" si="16"/>
        <v>62</v>
      </c>
      <c r="D50" s="33">
        <f t="shared" si="16"/>
        <v>52</v>
      </c>
      <c r="E50" s="33">
        <f t="shared" si="16"/>
        <v>59</v>
      </c>
      <c r="F50" s="33">
        <f t="shared" si="16"/>
        <v>44</v>
      </c>
      <c r="G50" s="33">
        <f t="shared" si="16"/>
        <v>38</v>
      </c>
      <c r="H50" s="33">
        <f t="shared" si="16"/>
        <v>36</v>
      </c>
      <c r="I50" s="33">
        <f t="shared" si="16"/>
        <v>85</v>
      </c>
      <c r="J50" s="33">
        <f t="shared" si="16"/>
        <v>47</v>
      </c>
      <c r="K50" s="33">
        <f t="shared" si="16"/>
        <v>44</v>
      </c>
      <c r="L50" s="33">
        <f t="shared" si="16"/>
        <v>35</v>
      </c>
      <c r="M50" s="33">
        <f t="shared" si="16"/>
        <v>27</v>
      </c>
      <c r="N50" s="33">
        <f t="shared" si="16"/>
        <v>41</v>
      </c>
      <c r="O50" s="33">
        <f t="shared" si="16"/>
        <v>42</v>
      </c>
      <c r="P50" s="33">
        <f t="shared" si="16"/>
        <v>24</v>
      </c>
      <c r="Q50" s="33">
        <f t="shared" si="16"/>
        <v>34</v>
      </c>
      <c r="R50" s="33">
        <f t="shared" si="16"/>
        <v>47</v>
      </c>
      <c r="S50" s="33">
        <f t="shared" si="16"/>
        <v>46</v>
      </c>
      <c r="T50" s="33">
        <f t="shared" si="16"/>
        <v>57</v>
      </c>
      <c r="U50" s="33">
        <f t="shared" si="16"/>
        <v>63</v>
      </c>
      <c r="V50">
        <f t="shared" si="10"/>
        <v>944</v>
      </c>
    </row>
    <row r="51" spans="1:23" x14ac:dyDescent="0.3">
      <c r="A51" s="32" t="s">
        <v>32</v>
      </c>
      <c r="B51" s="32">
        <f>SUM(B43:B50)</f>
        <v>242</v>
      </c>
      <c r="C51" s="32">
        <f>SUM(C43:C50)</f>
        <v>215</v>
      </c>
      <c r="D51" s="32">
        <f>SUM(Bergfrei!S49,'Bundeseigen-Steinsalz'!S49,'Bundeseigen-Kohlenwasserstoffe'!S49,Grundeigen!S49,'Bergbautechnische Aspekte'!S49)</f>
        <v>205</v>
      </c>
      <c r="E51" s="32">
        <f>SUM(Bergfrei!R49,'Bundeseigen-Steinsalz'!R49,'Bundeseigen-Kohlenwasserstoffe'!R49,Grundeigen!R49,'Bergbautechnische Aspekte'!R49)</f>
        <v>226</v>
      </c>
      <c r="F51" s="32">
        <f>SUM(Bergfrei!Q49,'Bundeseigen-Steinsalz'!Q49,'Bundeseigen-Kohlenwasserstoffe'!Q49,Grundeigen!Q49,'Bergbautechnische Aspekte'!Q49)</f>
        <v>187</v>
      </c>
      <c r="G51" s="32">
        <f>SUM(Bergfrei!P49,'Bundeseigen-Steinsalz'!P49,'Bundeseigen-Kohlenwasserstoffe'!P49,Grundeigen!P49,'Bergbautechnische Aspekte'!P49)</f>
        <v>183</v>
      </c>
      <c r="H51" s="32">
        <f>SUM(Bergfrei!O49,'Bundeseigen-Steinsalz'!O49,'Bundeseigen-Kohlenwasserstoffe'!O49,Grundeigen!O49,'Bergbautechnische Aspekte'!O49)</f>
        <v>177</v>
      </c>
      <c r="I51" s="32">
        <f>SUM(Bergfrei!N49,'Bundeseigen-Steinsalz'!N49,'Bundeseigen-Kohlenwasserstoffe'!N49,Grundeigen!N49,'Bergbautechnische Aspekte'!N49)</f>
        <v>213</v>
      </c>
      <c r="J51" s="32">
        <f>SUM(Bergfrei!M49,'Bundeseigen-Steinsalz'!M49,'Bundeseigen-Kohlenwasserstoffe'!M49,Grundeigen!M49,'Bergbautechnische Aspekte'!M49)</f>
        <v>210</v>
      </c>
      <c r="K51" s="32">
        <f>SUM(Bergfrei!L49,'Bundeseigen-Steinsalz'!L49,'Bundeseigen-Kohlenwasserstoffe'!L49,Grundeigen!L49,'Bergbautechnische Aspekte'!L49)</f>
        <v>188</v>
      </c>
      <c r="L51" s="32">
        <f>SUM(Bergfrei!K49,'Bundeseigen-Steinsalz'!K49,'Bundeseigen-Kohlenwasserstoffe'!K49,Grundeigen!K49,'Bergbautechnische Aspekte'!K49)</f>
        <v>149</v>
      </c>
      <c r="M51" s="32">
        <f>SUM(Bergfrei!J49,'Bundeseigen-Steinsalz'!J49,'Bundeseigen-Kohlenwasserstoffe'!J49,Grundeigen!J49,'Bergbautechnische Aspekte'!J49)</f>
        <v>120</v>
      </c>
      <c r="N51" s="32">
        <f>SUM(Bergfrei!I49,'Bundeseigen-Steinsalz'!I49,'Bundeseigen-Kohlenwasserstoffe'!I49,Grundeigen!I49,'Bergbautechnische Aspekte'!I49)</f>
        <v>141</v>
      </c>
      <c r="O51" s="32">
        <f>SUM(Bergfrei!H49,'Bundeseigen-Steinsalz'!H49,'Bundeseigen-Kohlenwasserstoffe'!H49,Grundeigen!H49,'Bergbautechnische Aspekte'!H49)</f>
        <v>129</v>
      </c>
      <c r="P51" s="32">
        <f>SUM(Bergfrei!G49,'Bundeseigen-Steinsalz'!G49,'Bundeseigen-Kohlenwasserstoffe'!G49,Grundeigen!G49,'Bergbautechnische Aspekte'!G49)</f>
        <v>103</v>
      </c>
      <c r="Q51" s="32">
        <f>SUM(Bergfrei!F49,'Bundeseigen-Steinsalz'!F49,'Bundeseigen-Kohlenwasserstoffe'!F49,Grundeigen!F49,'Bergbautechnische Aspekte'!F49)</f>
        <v>138</v>
      </c>
      <c r="R51" s="32">
        <f>SUM(Bergfrei!E49,'Bundeseigen-Steinsalz'!E49,'Bundeseigen-Kohlenwasserstoffe'!E49,Grundeigen!E49,'Bergbautechnische Aspekte'!E49)</f>
        <v>141</v>
      </c>
      <c r="S51" s="32">
        <f>SUM(Bergfrei!D49,'Bundeseigen-Steinsalz'!D49,'Bundeseigen-Kohlenwasserstoffe'!D49,Grundeigen!D49,'Bergbautechnische Aspekte'!D49)</f>
        <v>140</v>
      </c>
      <c r="T51" s="32">
        <f>SUM(Bergfrei!C49,'Bundeseigen-Steinsalz'!C49,'Bundeseigen-Kohlenwasserstoffe'!C49,Grundeigen!C49,'Bergbautechnische Aspekte'!C49)</f>
        <v>141</v>
      </c>
      <c r="U51" s="32">
        <f>SUM(Bergfrei!B49,'Bundeseigen-Steinsalz'!B49,'Bundeseigen-Kohlenwasserstoffe'!B49,Grundeigen!B49,'Bergbautechnische Aspekte'!B49)</f>
        <v>153</v>
      </c>
      <c r="V51">
        <f>SUM(V43:V50)</f>
        <v>3386</v>
      </c>
    </row>
    <row r="52" spans="1:23" x14ac:dyDescent="0.3">
      <c r="B52" s="2">
        <v>265</v>
      </c>
      <c r="C52" s="2">
        <v>230</v>
      </c>
      <c r="D52">
        <v>205</v>
      </c>
      <c r="E52">
        <v>226</v>
      </c>
      <c r="F52">
        <v>187</v>
      </c>
      <c r="G52">
        <v>183</v>
      </c>
      <c r="H52">
        <v>177</v>
      </c>
      <c r="I52" s="3">
        <v>213</v>
      </c>
      <c r="J52">
        <v>210</v>
      </c>
      <c r="K52">
        <v>188</v>
      </c>
      <c r="L52">
        <v>149</v>
      </c>
      <c r="M52">
        <v>120</v>
      </c>
      <c r="N52">
        <v>141</v>
      </c>
      <c r="O52" s="3">
        <v>129</v>
      </c>
      <c r="P52">
        <v>103</v>
      </c>
      <c r="Q52">
        <v>138</v>
      </c>
      <c r="R52">
        <v>141</v>
      </c>
      <c r="S52">
        <v>140</v>
      </c>
      <c r="T52">
        <v>141</v>
      </c>
      <c r="U52">
        <v>153</v>
      </c>
      <c r="V52">
        <f t="shared" si="10"/>
        <v>3439</v>
      </c>
    </row>
    <row r="55" spans="1:23" x14ac:dyDescent="0.3">
      <c r="A55" s="33" t="s">
        <v>0</v>
      </c>
      <c r="B55" s="33">
        <v>2000</v>
      </c>
      <c r="C55" s="33">
        <v>2001</v>
      </c>
      <c r="D55" s="33">
        <v>2002</v>
      </c>
      <c r="E55" s="33">
        <v>2003</v>
      </c>
      <c r="F55" s="33">
        <v>2004</v>
      </c>
      <c r="G55" s="33">
        <v>2005</v>
      </c>
      <c r="H55" s="33">
        <v>2006</v>
      </c>
      <c r="I55" s="33">
        <v>2007</v>
      </c>
      <c r="J55" s="33">
        <v>2008</v>
      </c>
      <c r="K55" s="33">
        <v>2009</v>
      </c>
      <c r="L55" s="33">
        <v>2010</v>
      </c>
      <c r="M55" s="33">
        <v>2011</v>
      </c>
      <c r="N55" s="33">
        <v>2012</v>
      </c>
      <c r="O55" s="33">
        <v>2013</v>
      </c>
      <c r="P55" s="33">
        <v>2014</v>
      </c>
      <c r="Q55" s="33">
        <v>2015</v>
      </c>
      <c r="R55" s="33">
        <v>2016</v>
      </c>
      <c r="S55" s="33">
        <v>2017</v>
      </c>
      <c r="T55" s="33">
        <v>2018</v>
      </c>
      <c r="U55" s="33">
        <v>2019</v>
      </c>
      <c r="V55" t="s">
        <v>214</v>
      </c>
    </row>
    <row r="56" spans="1:23" x14ac:dyDescent="0.3">
      <c r="A56" s="33" t="s">
        <v>5</v>
      </c>
      <c r="B56" s="35">
        <f>B43/$B$51</f>
        <v>0.51652892561983466</v>
      </c>
      <c r="C56" s="35">
        <f>C43/$C$51</f>
        <v>0.44186046511627908</v>
      </c>
      <c r="D56" s="35">
        <f>D43/$D$51</f>
        <v>0.44878048780487806</v>
      </c>
      <c r="E56" s="35">
        <f>E43/$E$51</f>
        <v>0.46017699115044247</v>
      </c>
      <c r="F56" s="35">
        <f>F43/$F$51</f>
        <v>0.5401069518716578</v>
      </c>
      <c r="G56" s="35">
        <f>G43/$G$51</f>
        <v>0.45901639344262296</v>
      </c>
      <c r="H56" s="35">
        <f>H43/$H$51</f>
        <v>0.4576271186440678</v>
      </c>
      <c r="I56" s="35">
        <f>I43/$I$51</f>
        <v>0.34272300469483569</v>
      </c>
      <c r="J56" s="35">
        <f>J43/$J$51</f>
        <v>0.51428571428571423</v>
      </c>
      <c r="K56" s="35">
        <f>K43/$K$51</f>
        <v>0.49468085106382981</v>
      </c>
      <c r="L56" s="35">
        <f>L43/$L$51</f>
        <v>0.51006711409395977</v>
      </c>
      <c r="M56" s="35">
        <f>M43/$M$51</f>
        <v>0.45</v>
      </c>
      <c r="N56" s="35">
        <f>N43/$N$51</f>
        <v>0.47517730496453903</v>
      </c>
      <c r="O56" s="35">
        <f>O43/$O$51</f>
        <v>0.47286821705426357</v>
      </c>
      <c r="P56" s="35">
        <f>P43/$P$51</f>
        <v>0.53398058252427183</v>
      </c>
      <c r="Q56" s="35">
        <f>Q43/$Q$51</f>
        <v>0.52173913043478259</v>
      </c>
      <c r="R56" s="35">
        <f>R43/$R$51</f>
        <v>0.47517730496453903</v>
      </c>
      <c r="S56" s="35">
        <f>S43/$S$51</f>
        <v>0.43571428571428572</v>
      </c>
      <c r="T56" s="35">
        <f>T43/$T$51</f>
        <v>0.37588652482269502</v>
      </c>
      <c r="U56" s="35">
        <f>U43/$U$51</f>
        <v>0.40522875816993464</v>
      </c>
      <c r="V56" s="6">
        <f>V43/$V$51</f>
        <v>0.46780862374483168</v>
      </c>
      <c r="W56" s="36"/>
    </row>
    <row r="57" spans="1:23" x14ac:dyDescent="0.3">
      <c r="A57" s="33" t="s">
        <v>6</v>
      </c>
      <c r="B57" s="35">
        <f t="shared" ref="B57:B63" si="17">B44/B$51</f>
        <v>3.3057851239669422E-2</v>
      </c>
      <c r="C57" s="35">
        <f t="shared" ref="C57:C63" si="18">C44/$C$51</f>
        <v>1.3953488372093023E-2</v>
      </c>
      <c r="D57" s="35">
        <f t="shared" ref="D57:D63" si="19">D44/$D$51</f>
        <v>2.4390243902439025E-2</v>
      </c>
      <c r="E57" s="35">
        <f t="shared" ref="E57:E63" si="20">E44/$E$51</f>
        <v>8.8495575221238937E-3</v>
      </c>
      <c r="F57" s="35">
        <f t="shared" ref="F57:F63" si="21">F44/$F$51</f>
        <v>5.3475935828877002E-3</v>
      </c>
      <c r="G57" s="35">
        <f t="shared" ref="G57:G63" si="22">G44/$G$51</f>
        <v>1.6393442622950821E-2</v>
      </c>
      <c r="H57" s="35">
        <f t="shared" ref="H57:H63" si="23">H44/$H$51</f>
        <v>1.6949152542372881E-2</v>
      </c>
      <c r="I57" s="35">
        <f t="shared" ref="I57:I63" si="24">I44/$I$51</f>
        <v>1.4084507042253521E-2</v>
      </c>
      <c r="J57" s="35">
        <f t="shared" ref="J57:J63" si="25">J44/$J$51</f>
        <v>9.5238095238095247E-3</v>
      </c>
      <c r="K57" s="35">
        <f t="shared" ref="K57:K63" si="26">K44/$K$51</f>
        <v>0</v>
      </c>
      <c r="L57" s="35">
        <f t="shared" ref="L57:L63" si="27">L44/$L$51</f>
        <v>6.7114093959731542E-3</v>
      </c>
      <c r="M57" s="35">
        <f t="shared" ref="M57:M63" si="28">M44/$M$51</f>
        <v>1.6666666666666666E-2</v>
      </c>
      <c r="N57" s="35">
        <f t="shared" ref="N57:N63" si="29">N44/$N$51</f>
        <v>2.8368794326241134E-2</v>
      </c>
      <c r="O57" s="35">
        <f t="shared" ref="O57:O63" si="30">O44/$O$51</f>
        <v>0</v>
      </c>
      <c r="P57" s="35">
        <f t="shared" ref="P57:P63" si="31">P44/$P$51</f>
        <v>9.7087378640776691E-3</v>
      </c>
      <c r="Q57" s="35">
        <f t="shared" ref="Q57:Q63" si="32">Q44/$Q$51</f>
        <v>7.246376811594203E-3</v>
      </c>
      <c r="R57" s="35">
        <f t="shared" ref="R57:R63" si="33">R44/$R$51</f>
        <v>4.9645390070921988E-2</v>
      </c>
      <c r="S57" s="35">
        <f t="shared" ref="S57:S63" si="34">S44/$S$51</f>
        <v>2.1428571428571429E-2</v>
      </c>
      <c r="T57" s="35">
        <f t="shared" ref="T57:T63" si="35">T44/$T$51</f>
        <v>5.6737588652482268E-2</v>
      </c>
      <c r="U57" s="35">
        <f t="shared" ref="U57:U63" si="36">U44/$U$51</f>
        <v>0</v>
      </c>
      <c r="V57" s="6">
        <f t="shared" ref="V57:V63" si="37">V44/$V$51</f>
        <v>1.6834022445363261E-2</v>
      </c>
      <c r="W57" s="36"/>
    </row>
    <row r="58" spans="1:23" x14ac:dyDescent="0.3">
      <c r="A58" s="33" t="s">
        <v>33</v>
      </c>
      <c r="B58" s="35">
        <f t="shared" si="17"/>
        <v>4.1322314049586778E-2</v>
      </c>
      <c r="C58" s="35">
        <f t="shared" si="18"/>
        <v>2.3255813953488372E-2</v>
      </c>
      <c r="D58" s="35">
        <f t="shared" si="19"/>
        <v>3.4146341463414637E-2</v>
      </c>
      <c r="E58" s="35">
        <f t="shared" si="20"/>
        <v>3.9823008849557522E-2</v>
      </c>
      <c r="F58" s="35">
        <f t="shared" si="21"/>
        <v>1.06951871657754E-2</v>
      </c>
      <c r="G58" s="35">
        <f t="shared" si="22"/>
        <v>4.3715846994535519E-2</v>
      </c>
      <c r="H58" s="35">
        <f t="shared" si="23"/>
        <v>6.7796610169491525E-2</v>
      </c>
      <c r="I58" s="35">
        <f t="shared" si="24"/>
        <v>1.8779342723004695E-2</v>
      </c>
      <c r="J58" s="35">
        <f t="shared" si="25"/>
        <v>4.7619047619047616E-2</v>
      </c>
      <c r="K58" s="35">
        <f t="shared" si="26"/>
        <v>2.6595744680851064E-2</v>
      </c>
      <c r="L58" s="35">
        <f t="shared" si="27"/>
        <v>3.3557046979865772E-2</v>
      </c>
      <c r="M58" s="35">
        <f t="shared" si="28"/>
        <v>4.1666666666666664E-2</v>
      </c>
      <c r="N58" s="35">
        <f t="shared" si="29"/>
        <v>2.1276595744680851E-2</v>
      </c>
      <c r="O58" s="35">
        <f t="shared" si="30"/>
        <v>1.5503875968992248E-2</v>
      </c>
      <c r="P58" s="35">
        <f t="shared" si="31"/>
        <v>5.8252427184466021E-2</v>
      </c>
      <c r="Q58" s="35">
        <f t="shared" si="32"/>
        <v>3.6231884057971016E-2</v>
      </c>
      <c r="R58" s="35">
        <f t="shared" si="33"/>
        <v>2.8368794326241134E-2</v>
      </c>
      <c r="S58" s="35">
        <f t="shared" si="34"/>
        <v>1.4285714285714285E-2</v>
      </c>
      <c r="T58" s="35">
        <f t="shared" si="35"/>
        <v>1.4184397163120567E-2</v>
      </c>
      <c r="U58" s="35">
        <f t="shared" si="36"/>
        <v>2.6143790849673203E-2</v>
      </c>
      <c r="V58" s="6">
        <f t="shared" si="37"/>
        <v>3.2486709982279975E-2</v>
      </c>
      <c r="W58" s="36"/>
    </row>
    <row r="59" spans="1:23" x14ac:dyDescent="0.3">
      <c r="A59" s="33" t="s">
        <v>8</v>
      </c>
      <c r="B59" s="35">
        <f t="shared" si="17"/>
        <v>7.0247933884297523E-2</v>
      </c>
      <c r="C59" s="35">
        <f t="shared" si="18"/>
        <v>0.13023255813953488</v>
      </c>
      <c r="D59" s="35">
        <f t="shared" si="19"/>
        <v>0.1024390243902439</v>
      </c>
      <c r="E59" s="35">
        <f t="shared" si="20"/>
        <v>0.10176991150442478</v>
      </c>
      <c r="F59" s="35">
        <f t="shared" si="21"/>
        <v>9.6256684491978606E-2</v>
      </c>
      <c r="G59" s="35">
        <f t="shared" si="22"/>
        <v>0.12568306010928962</v>
      </c>
      <c r="H59" s="35">
        <f t="shared" si="23"/>
        <v>0.10169491525423729</v>
      </c>
      <c r="I59" s="35">
        <f t="shared" si="24"/>
        <v>7.9812206572769953E-2</v>
      </c>
      <c r="J59" s="35">
        <f t="shared" si="25"/>
        <v>0.11904761904761904</v>
      </c>
      <c r="K59" s="35">
        <f t="shared" si="26"/>
        <v>0.12234042553191489</v>
      </c>
      <c r="L59" s="35">
        <f t="shared" si="27"/>
        <v>0.10738255033557047</v>
      </c>
      <c r="M59" s="35">
        <f t="shared" si="28"/>
        <v>0.10833333333333334</v>
      </c>
      <c r="N59" s="35">
        <f t="shared" si="29"/>
        <v>6.3829787234042548E-2</v>
      </c>
      <c r="O59" s="35">
        <f t="shared" si="30"/>
        <v>0.13178294573643412</v>
      </c>
      <c r="P59" s="35">
        <f t="shared" si="31"/>
        <v>4.8543689320388349E-2</v>
      </c>
      <c r="Q59" s="35">
        <f t="shared" si="32"/>
        <v>6.5217391304347824E-2</v>
      </c>
      <c r="R59" s="35">
        <f t="shared" si="33"/>
        <v>7.0921985815602842E-2</v>
      </c>
      <c r="S59" s="35">
        <f t="shared" si="34"/>
        <v>0.15</v>
      </c>
      <c r="T59" s="35">
        <f t="shared" si="35"/>
        <v>6.3829787234042548E-2</v>
      </c>
      <c r="U59" s="35">
        <f t="shared" si="36"/>
        <v>0.13071895424836602</v>
      </c>
      <c r="V59" s="6">
        <f t="shared" si="37"/>
        <v>0.10100413467217956</v>
      </c>
      <c r="W59" s="36"/>
    </row>
    <row r="60" spans="1:23" x14ac:dyDescent="0.3">
      <c r="A60" s="33" t="s">
        <v>9</v>
      </c>
      <c r="B60" s="35">
        <f t="shared" si="17"/>
        <v>8.6776859504132234E-2</v>
      </c>
      <c r="C60" s="35">
        <f t="shared" si="18"/>
        <v>0.10232558139534884</v>
      </c>
      <c r="D60" s="35">
        <f t="shared" si="19"/>
        <v>0.13658536585365855</v>
      </c>
      <c r="E60" s="35">
        <f t="shared" si="20"/>
        <v>0.11946902654867257</v>
      </c>
      <c r="F60" s="35">
        <f t="shared" si="21"/>
        <v>0.10695187165775401</v>
      </c>
      <c r="G60" s="35">
        <f t="shared" si="22"/>
        <v>0.13114754098360656</v>
      </c>
      <c r="H60" s="35">
        <f t="shared" si="23"/>
        <v>0.12429378531073447</v>
      </c>
      <c r="I60" s="35">
        <f t="shared" si="24"/>
        <v>0.13145539906103287</v>
      </c>
      <c r="J60" s="35">
        <f t="shared" si="25"/>
        <v>8.0952380952380956E-2</v>
      </c>
      <c r="K60" s="35">
        <f t="shared" si="26"/>
        <v>0.11702127659574468</v>
      </c>
      <c r="L60" s="35">
        <f t="shared" si="27"/>
        <v>0.10738255033557047</v>
      </c>
      <c r="M60" s="35">
        <f t="shared" si="28"/>
        <v>0.15833333333333333</v>
      </c>
      <c r="N60" s="35">
        <f t="shared" si="29"/>
        <v>0.10638297872340426</v>
      </c>
      <c r="O60" s="35">
        <f t="shared" si="30"/>
        <v>5.4263565891472867E-2</v>
      </c>
      <c r="P60" s="35">
        <f t="shared" si="31"/>
        <v>9.7087378640776698E-2</v>
      </c>
      <c r="Q60" s="35">
        <f t="shared" si="32"/>
        <v>0.11594202898550725</v>
      </c>
      <c r="R60" s="35">
        <f t="shared" si="33"/>
        <v>3.5460992907801421E-2</v>
      </c>
      <c r="S60" s="35">
        <f t="shared" si="34"/>
        <v>2.1428571428571429E-2</v>
      </c>
      <c r="T60" s="35">
        <f t="shared" si="35"/>
        <v>0</v>
      </c>
      <c r="U60" s="35">
        <f t="shared" si="36"/>
        <v>1.9607843137254902E-2</v>
      </c>
      <c r="V60" s="6">
        <f t="shared" si="37"/>
        <v>9.5983461311281743E-2</v>
      </c>
      <c r="W60" s="36"/>
    </row>
    <row r="61" spans="1:23" x14ac:dyDescent="0.3">
      <c r="A61" s="33" t="s">
        <v>10</v>
      </c>
      <c r="B61" s="35">
        <f t="shared" si="17"/>
        <v>0</v>
      </c>
      <c r="C61" s="35">
        <f t="shared" si="18"/>
        <v>0</v>
      </c>
      <c r="D61" s="35">
        <f t="shared" si="19"/>
        <v>0</v>
      </c>
      <c r="E61" s="35">
        <f t="shared" si="20"/>
        <v>0</v>
      </c>
      <c r="F61" s="35">
        <f t="shared" si="21"/>
        <v>0</v>
      </c>
      <c r="G61" s="35">
        <f t="shared" si="22"/>
        <v>0</v>
      </c>
      <c r="H61" s="35">
        <f t="shared" si="23"/>
        <v>5.6497175141242938E-3</v>
      </c>
      <c r="I61" s="35">
        <f t="shared" si="24"/>
        <v>9.3896713615023476E-3</v>
      </c>
      <c r="J61" s="35">
        <f t="shared" si="25"/>
        <v>4.7619047619047623E-3</v>
      </c>
      <c r="K61" s="35">
        <f t="shared" si="26"/>
        <v>0</v>
      </c>
      <c r="L61" s="35">
        <f t="shared" si="27"/>
        <v>0</v>
      </c>
      <c r="M61" s="35">
        <f t="shared" si="28"/>
        <v>0</v>
      </c>
      <c r="N61" s="35">
        <f t="shared" si="29"/>
        <v>0</v>
      </c>
      <c r="O61" s="35">
        <f t="shared" si="30"/>
        <v>0</v>
      </c>
      <c r="P61" s="35">
        <f t="shared" si="31"/>
        <v>1.9417475728155338E-2</v>
      </c>
      <c r="Q61" s="35">
        <f t="shared" si="32"/>
        <v>7.246376811594203E-3</v>
      </c>
      <c r="R61" s="35">
        <f t="shared" si="33"/>
        <v>7.0921985815602835E-3</v>
      </c>
      <c r="S61" s="35">
        <f t="shared" si="34"/>
        <v>0</v>
      </c>
      <c r="T61" s="35">
        <f t="shared" si="35"/>
        <v>0</v>
      </c>
      <c r="U61" s="35">
        <f t="shared" si="36"/>
        <v>6.5359477124183009E-3</v>
      </c>
      <c r="V61" s="6">
        <f t="shared" si="37"/>
        <v>2.6580035440047253E-3</v>
      </c>
      <c r="W61" s="36"/>
    </row>
    <row r="62" spans="1:23" x14ac:dyDescent="0.3">
      <c r="A62" s="33" t="s">
        <v>35</v>
      </c>
      <c r="B62" s="35">
        <f t="shared" si="17"/>
        <v>0</v>
      </c>
      <c r="C62" s="35">
        <f t="shared" si="18"/>
        <v>0</v>
      </c>
      <c r="D62" s="35">
        <f t="shared" si="19"/>
        <v>0</v>
      </c>
      <c r="E62" s="35">
        <f t="shared" si="20"/>
        <v>8.8495575221238937E-3</v>
      </c>
      <c r="F62" s="35">
        <f t="shared" si="21"/>
        <v>5.3475935828877002E-3</v>
      </c>
      <c r="G62" s="35">
        <f t="shared" si="22"/>
        <v>1.6393442622950821E-2</v>
      </c>
      <c r="H62" s="35">
        <f t="shared" si="23"/>
        <v>2.2598870056497175E-2</v>
      </c>
      <c r="I62" s="35">
        <f t="shared" si="24"/>
        <v>4.6948356807511738E-3</v>
      </c>
      <c r="J62" s="35">
        <f t="shared" si="25"/>
        <v>0</v>
      </c>
      <c r="K62" s="35">
        <f t="shared" si="26"/>
        <v>5.3191489361702126E-3</v>
      </c>
      <c r="L62" s="35">
        <f t="shared" si="27"/>
        <v>0</v>
      </c>
      <c r="M62" s="35">
        <f t="shared" si="28"/>
        <v>0</v>
      </c>
      <c r="N62" s="35">
        <f t="shared" si="29"/>
        <v>1.4184397163120567E-2</v>
      </c>
      <c r="O62" s="35">
        <f t="shared" si="30"/>
        <v>0</v>
      </c>
      <c r="P62" s="35">
        <f t="shared" si="31"/>
        <v>0</v>
      </c>
      <c r="Q62" s="35">
        <f t="shared" si="32"/>
        <v>0</v>
      </c>
      <c r="R62" s="35">
        <f t="shared" si="33"/>
        <v>0</v>
      </c>
      <c r="S62" s="35">
        <f t="shared" si="34"/>
        <v>7.1428571428571426E-3</v>
      </c>
      <c r="T62" s="35">
        <f t="shared" si="35"/>
        <v>0</v>
      </c>
      <c r="U62" s="35">
        <f t="shared" si="36"/>
        <v>0</v>
      </c>
      <c r="V62" s="6">
        <f t="shared" si="37"/>
        <v>4.4300059066745426E-3</v>
      </c>
      <c r="W62" s="36"/>
    </row>
    <row r="63" spans="1:23" x14ac:dyDescent="0.3">
      <c r="A63" s="33" t="s">
        <v>12</v>
      </c>
      <c r="B63" s="35">
        <f t="shared" si="17"/>
        <v>0.25206611570247933</v>
      </c>
      <c r="C63" s="35">
        <f t="shared" si="18"/>
        <v>0.28837209302325584</v>
      </c>
      <c r="D63" s="35">
        <f t="shared" si="19"/>
        <v>0.25365853658536586</v>
      </c>
      <c r="E63" s="35">
        <f t="shared" si="20"/>
        <v>0.26106194690265488</v>
      </c>
      <c r="F63" s="35">
        <f t="shared" si="21"/>
        <v>0.23529411764705882</v>
      </c>
      <c r="G63" s="35">
        <f t="shared" si="22"/>
        <v>0.20765027322404372</v>
      </c>
      <c r="H63" s="35">
        <f t="shared" si="23"/>
        <v>0.20338983050847459</v>
      </c>
      <c r="I63" s="35">
        <f t="shared" si="24"/>
        <v>0.39906103286384975</v>
      </c>
      <c r="J63" s="35">
        <f t="shared" si="25"/>
        <v>0.22380952380952382</v>
      </c>
      <c r="K63" s="35">
        <f t="shared" si="26"/>
        <v>0.23404255319148937</v>
      </c>
      <c r="L63" s="35">
        <f t="shared" si="27"/>
        <v>0.2348993288590604</v>
      </c>
      <c r="M63" s="35">
        <f t="shared" si="28"/>
        <v>0.22500000000000001</v>
      </c>
      <c r="N63" s="35">
        <f t="shared" si="29"/>
        <v>0.29078014184397161</v>
      </c>
      <c r="O63" s="35">
        <f t="shared" si="30"/>
        <v>0.32558139534883723</v>
      </c>
      <c r="P63" s="35">
        <f t="shared" si="31"/>
        <v>0.23300970873786409</v>
      </c>
      <c r="Q63" s="35">
        <f t="shared" si="32"/>
        <v>0.24637681159420291</v>
      </c>
      <c r="R63" s="35">
        <f t="shared" si="33"/>
        <v>0.33333333333333331</v>
      </c>
      <c r="S63" s="35">
        <f t="shared" si="34"/>
        <v>0.32857142857142857</v>
      </c>
      <c r="T63" s="35">
        <f t="shared" si="35"/>
        <v>0.40425531914893614</v>
      </c>
      <c r="U63" s="35">
        <f t="shared" si="36"/>
        <v>0.41176470588235292</v>
      </c>
      <c r="V63" s="6">
        <f t="shared" si="37"/>
        <v>0.27879503839338454</v>
      </c>
      <c r="W63" s="36"/>
    </row>
    <row r="64" spans="1:23" x14ac:dyDescent="0.3">
      <c r="A64" s="32" t="s">
        <v>32</v>
      </c>
      <c r="B64" s="32">
        <v>242</v>
      </c>
      <c r="C64" s="32">
        <v>215</v>
      </c>
      <c r="D64" s="32">
        <v>205</v>
      </c>
      <c r="E64" s="32">
        <v>226</v>
      </c>
      <c r="F64" s="32">
        <v>187</v>
      </c>
      <c r="G64" s="32">
        <v>183</v>
      </c>
      <c r="H64" s="32">
        <v>177</v>
      </c>
      <c r="I64" s="32">
        <v>213</v>
      </c>
      <c r="J64" s="32">
        <v>210</v>
      </c>
      <c r="K64" s="32">
        <v>188</v>
      </c>
      <c r="L64" s="32">
        <v>149</v>
      </c>
      <c r="M64" s="32">
        <v>120</v>
      </c>
      <c r="N64" s="32">
        <v>141</v>
      </c>
      <c r="O64" s="32">
        <v>129</v>
      </c>
      <c r="P64" s="32">
        <v>103</v>
      </c>
      <c r="Q64" s="32">
        <v>138</v>
      </c>
      <c r="R64" s="32">
        <v>141</v>
      </c>
      <c r="S64" s="32">
        <v>140</v>
      </c>
      <c r="T64" s="32">
        <v>141</v>
      </c>
      <c r="U64" s="32">
        <v>153</v>
      </c>
      <c r="V64">
        <v>3401</v>
      </c>
    </row>
    <row r="67" spans="1:23" ht="15" thickBot="1" x14ac:dyDescent="0.35"/>
    <row r="68" spans="1:23" ht="15" thickBot="1" x14ac:dyDescent="0.35">
      <c r="A68" s="48" t="s">
        <v>0</v>
      </c>
      <c r="B68" s="43">
        <v>2000</v>
      </c>
      <c r="C68" s="40">
        <v>2001</v>
      </c>
      <c r="D68" s="40">
        <v>2002</v>
      </c>
      <c r="E68" s="40">
        <v>2003</v>
      </c>
      <c r="F68" s="40">
        <v>2004</v>
      </c>
      <c r="G68" s="40">
        <v>2005</v>
      </c>
      <c r="H68" s="40">
        <v>2006</v>
      </c>
      <c r="I68" s="40">
        <v>2007</v>
      </c>
      <c r="J68" s="40">
        <v>2008</v>
      </c>
      <c r="K68" s="40">
        <v>2009</v>
      </c>
      <c r="L68" s="40">
        <v>2010</v>
      </c>
      <c r="M68" s="40">
        <v>2011</v>
      </c>
      <c r="N68" s="40">
        <v>2012</v>
      </c>
      <c r="O68" s="40">
        <v>2013</v>
      </c>
      <c r="P68" s="40">
        <v>2014</v>
      </c>
      <c r="Q68" s="40">
        <v>2015</v>
      </c>
      <c r="R68" s="40">
        <v>2016</v>
      </c>
      <c r="S68" s="40">
        <v>2017</v>
      </c>
      <c r="T68" s="40">
        <v>2018</v>
      </c>
      <c r="U68" s="53">
        <v>2019</v>
      </c>
      <c r="V68" s="48" t="s">
        <v>214</v>
      </c>
    </row>
    <row r="69" spans="1:23" ht="43.2" x14ac:dyDescent="0.3">
      <c r="A69" s="49" t="s">
        <v>219</v>
      </c>
      <c r="B69" s="44">
        <f>B43/$V$51</f>
        <v>3.6916715888954517E-2</v>
      </c>
      <c r="C69" s="39">
        <f t="shared" ref="C69:U69" si="38">C43/$V$51</f>
        <v>2.8056704075605433E-2</v>
      </c>
      <c r="D69" s="39">
        <f t="shared" si="38"/>
        <v>2.7170702894270527E-2</v>
      </c>
      <c r="E69" s="39">
        <f t="shared" si="38"/>
        <v>3.0714707619610159E-2</v>
      </c>
      <c r="F69" s="39">
        <f t="shared" si="38"/>
        <v>2.9828706438275249E-2</v>
      </c>
      <c r="G69" s="39">
        <f t="shared" si="38"/>
        <v>2.4808033077377438E-2</v>
      </c>
      <c r="H69" s="39">
        <f t="shared" si="38"/>
        <v>2.3922031896042528E-2</v>
      </c>
      <c r="I69" s="39">
        <f t="shared" si="38"/>
        <v>2.1559362079149439E-2</v>
      </c>
      <c r="J69" s="39">
        <f t="shared" si="38"/>
        <v>3.1896042528056702E-2</v>
      </c>
      <c r="K69" s="39">
        <f t="shared" si="38"/>
        <v>2.746603662138216E-2</v>
      </c>
      <c r="L69" s="39">
        <f t="shared" si="38"/>
        <v>2.2445363260484349E-2</v>
      </c>
      <c r="M69" s="39">
        <f t="shared" si="38"/>
        <v>1.5948021264028351E-2</v>
      </c>
      <c r="N69" s="39">
        <f t="shared" si="38"/>
        <v>1.9787359716479623E-2</v>
      </c>
      <c r="O69" s="39">
        <f t="shared" si="38"/>
        <v>1.8015357353809804E-2</v>
      </c>
      <c r="P69" s="39">
        <f t="shared" si="38"/>
        <v>1.6243354991139988E-2</v>
      </c>
      <c r="Q69" s="39">
        <f t="shared" si="38"/>
        <v>2.1264028352037802E-2</v>
      </c>
      <c r="R69" s="39">
        <f t="shared" si="38"/>
        <v>1.9787359716479623E-2</v>
      </c>
      <c r="S69" s="39">
        <f t="shared" si="38"/>
        <v>1.8015357353809804E-2</v>
      </c>
      <c r="T69" s="39">
        <f t="shared" si="38"/>
        <v>1.5652687536916714E-2</v>
      </c>
      <c r="U69" s="54">
        <f t="shared" si="38"/>
        <v>1.831069108092144E-2</v>
      </c>
      <c r="V69" s="58">
        <f>V43/$V$51</f>
        <v>0.46780862374483168</v>
      </c>
      <c r="W69" s="36"/>
    </row>
    <row r="70" spans="1:23" ht="28.8" x14ac:dyDescent="0.3">
      <c r="A70" s="50" t="s">
        <v>216</v>
      </c>
      <c r="B70" s="45">
        <f t="shared" ref="B70:U70" si="39">B44/$V$51</f>
        <v>2.3626698168930892E-3</v>
      </c>
      <c r="C70" s="38">
        <f t="shared" si="39"/>
        <v>8.8600118133490844E-4</v>
      </c>
      <c r="D70" s="38">
        <f t="shared" si="39"/>
        <v>1.4766686355581807E-3</v>
      </c>
      <c r="E70" s="38">
        <f t="shared" si="39"/>
        <v>5.9066745422327229E-4</v>
      </c>
      <c r="F70" s="38">
        <f t="shared" si="39"/>
        <v>2.9533372711163615E-4</v>
      </c>
      <c r="G70" s="38">
        <f t="shared" si="39"/>
        <v>8.8600118133490844E-4</v>
      </c>
      <c r="H70" s="38">
        <f t="shared" si="39"/>
        <v>8.8600118133490844E-4</v>
      </c>
      <c r="I70" s="38">
        <f t="shared" si="39"/>
        <v>8.8600118133490844E-4</v>
      </c>
      <c r="J70" s="38">
        <f t="shared" si="39"/>
        <v>5.9066745422327229E-4</v>
      </c>
      <c r="K70" s="38">
        <f t="shared" si="39"/>
        <v>0</v>
      </c>
      <c r="L70" s="38">
        <f t="shared" si="39"/>
        <v>2.9533372711163615E-4</v>
      </c>
      <c r="M70" s="38">
        <f t="shared" si="39"/>
        <v>5.9066745422327229E-4</v>
      </c>
      <c r="N70" s="38">
        <f t="shared" si="39"/>
        <v>1.1813349084465446E-3</v>
      </c>
      <c r="O70" s="38">
        <f t="shared" si="39"/>
        <v>0</v>
      </c>
      <c r="P70" s="38">
        <f t="shared" si="39"/>
        <v>2.9533372711163615E-4</v>
      </c>
      <c r="Q70" s="38">
        <f t="shared" si="39"/>
        <v>2.9533372711163615E-4</v>
      </c>
      <c r="R70" s="38">
        <f t="shared" si="39"/>
        <v>2.067336089781453E-3</v>
      </c>
      <c r="S70" s="38">
        <f t="shared" si="39"/>
        <v>8.8600118133490844E-4</v>
      </c>
      <c r="T70" s="38">
        <f t="shared" si="39"/>
        <v>2.3626698168930892E-3</v>
      </c>
      <c r="U70" s="55">
        <f t="shared" si="39"/>
        <v>0</v>
      </c>
      <c r="V70" s="59">
        <f t="shared" ref="V70" si="40">V44/$V$51</f>
        <v>1.6834022445363261E-2</v>
      </c>
    </row>
    <row r="71" spans="1:23" ht="28.8" x14ac:dyDescent="0.3">
      <c r="A71" s="50" t="s">
        <v>217</v>
      </c>
      <c r="B71" s="45">
        <f t="shared" ref="B71:U71" si="41">B45/$V$51</f>
        <v>2.9533372711163615E-3</v>
      </c>
      <c r="C71" s="38">
        <f t="shared" si="41"/>
        <v>1.4766686355581807E-3</v>
      </c>
      <c r="D71" s="38">
        <f t="shared" si="41"/>
        <v>2.067336089781453E-3</v>
      </c>
      <c r="E71" s="38">
        <f t="shared" si="41"/>
        <v>2.6580035440047253E-3</v>
      </c>
      <c r="F71" s="38">
        <f t="shared" si="41"/>
        <v>5.9066745422327229E-4</v>
      </c>
      <c r="G71" s="38">
        <f t="shared" si="41"/>
        <v>2.3626698168930892E-3</v>
      </c>
      <c r="H71" s="38">
        <f t="shared" si="41"/>
        <v>3.5440047253396337E-3</v>
      </c>
      <c r="I71" s="38">
        <f t="shared" si="41"/>
        <v>1.1813349084465446E-3</v>
      </c>
      <c r="J71" s="38">
        <f t="shared" si="41"/>
        <v>2.9533372711163615E-3</v>
      </c>
      <c r="K71" s="38">
        <f t="shared" si="41"/>
        <v>1.4766686355581807E-3</v>
      </c>
      <c r="L71" s="38">
        <f t="shared" si="41"/>
        <v>1.4766686355581807E-3</v>
      </c>
      <c r="M71" s="38">
        <f t="shared" si="41"/>
        <v>1.4766686355581807E-3</v>
      </c>
      <c r="N71" s="38">
        <f t="shared" si="41"/>
        <v>8.8600118133490844E-4</v>
      </c>
      <c r="O71" s="38">
        <f t="shared" si="41"/>
        <v>5.9066745422327229E-4</v>
      </c>
      <c r="P71" s="38">
        <f t="shared" si="41"/>
        <v>1.7720023626698169E-3</v>
      </c>
      <c r="Q71" s="38">
        <f t="shared" si="41"/>
        <v>1.4766686355581807E-3</v>
      </c>
      <c r="R71" s="38">
        <f t="shared" si="41"/>
        <v>1.1813349084465446E-3</v>
      </c>
      <c r="S71" s="38">
        <f t="shared" si="41"/>
        <v>5.9066745422327229E-4</v>
      </c>
      <c r="T71" s="38">
        <f t="shared" si="41"/>
        <v>5.9066745422327229E-4</v>
      </c>
      <c r="U71" s="55">
        <f t="shared" si="41"/>
        <v>1.1813349084465446E-3</v>
      </c>
      <c r="V71" s="59">
        <f t="shared" ref="V71" si="42">V45/$V$51</f>
        <v>3.2486709982279975E-2</v>
      </c>
    </row>
    <row r="72" spans="1:23" x14ac:dyDescent="0.3">
      <c r="A72" s="50" t="s">
        <v>8</v>
      </c>
      <c r="B72" s="45">
        <f t="shared" ref="B72:U72" si="43">B46/$V$51</f>
        <v>5.0206733608978149E-3</v>
      </c>
      <c r="C72" s="38">
        <f t="shared" si="43"/>
        <v>8.2693443591258121E-3</v>
      </c>
      <c r="D72" s="38">
        <f t="shared" si="43"/>
        <v>6.2020082693443595E-3</v>
      </c>
      <c r="E72" s="38">
        <f t="shared" si="43"/>
        <v>6.7926757235676318E-3</v>
      </c>
      <c r="F72" s="38">
        <f t="shared" si="43"/>
        <v>5.3160070880094506E-3</v>
      </c>
      <c r="G72" s="38">
        <f t="shared" si="43"/>
        <v>6.7926757235676318E-3</v>
      </c>
      <c r="H72" s="38">
        <f t="shared" si="43"/>
        <v>5.3160070880094506E-3</v>
      </c>
      <c r="I72" s="38">
        <f t="shared" si="43"/>
        <v>5.0206733608978149E-3</v>
      </c>
      <c r="J72" s="38">
        <f t="shared" si="43"/>
        <v>7.3833431777909041E-3</v>
      </c>
      <c r="K72" s="38">
        <f t="shared" si="43"/>
        <v>6.7926757235676318E-3</v>
      </c>
      <c r="L72" s="38">
        <f t="shared" si="43"/>
        <v>4.7253396337861783E-3</v>
      </c>
      <c r="M72" s="38">
        <f t="shared" si="43"/>
        <v>3.8393384524512699E-3</v>
      </c>
      <c r="N72" s="38">
        <f t="shared" si="43"/>
        <v>2.6580035440047253E-3</v>
      </c>
      <c r="O72" s="38">
        <f t="shared" si="43"/>
        <v>5.0206733608978149E-3</v>
      </c>
      <c r="P72" s="38">
        <f t="shared" si="43"/>
        <v>1.4766686355581807E-3</v>
      </c>
      <c r="Q72" s="38">
        <f t="shared" si="43"/>
        <v>2.6580035440047253E-3</v>
      </c>
      <c r="R72" s="38">
        <f t="shared" si="43"/>
        <v>2.9533372711163615E-3</v>
      </c>
      <c r="S72" s="38">
        <f t="shared" si="43"/>
        <v>6.2020082693443595E-3</v>
      </c>
      <c r="T72" s="38">
        <f t="shared" si="43"/>
        <v>2.6580035440047253E-3</v>
      </c>
      <c r="U72" s="55">
        <f t="shared" si="43"/>
        <v>5.9066745422327229E-3</v>
      </c>
      <c r="V72" s="59">
        <f t="shared" ref="V72" si="44">V46/$V$51</f>
        <v>0.10100413467217956</v>
      </c>
    </row>
    <row r="73" spans="1:23" ht="28.8" x14ac:dyDescent="0.3">
      <c r="A73" s="50" t="s">
        <v>218</v>
      </c>
      <c r="B73" s="45">
        <f t="shared" ref="B73:U73" si="45">B47/$V$51</f>
        <v>6.2020082693443595E-3</v>
      </c>
      <c r="C73" s="38">
        <f t="shared" si="45"/>
        <v>6.4973419964559952E-3</v>
      </c>
      <c r="D73" s="38">
        <f t="shared" si="45"/>
        <v>8.2693443591258121E-3</v>
      </c>
      <c r="E73" s="38">
        <f t="shared" si="45"/>
        <v>7.9740106320141755E-3</v>
      </c>
      <c r="F73" s="38">
        <f t="shared" si="45"/>
        <v>5.9066745422327229E-3</v>
      </c>
      <c r="G73" s="38">
        <f t="shared" si="45"/>
        <v>7.0880094506792675E-3</v>
      </c>
      <c r="H73" s="38">
        <f t="shared" si="45"/>
        <v>6.4973419964559952E-3</v>
      </c>
      <c r="I73" s="38">
        <f t="shared" si="45"/>
        <v>8.2693443591258121E-3</v>
      </c>
      <c r="J73" s="38">
        <f t="shared" si="45"/>
        <v>5.0206733608978149E-3</v>
      </c>
      <c r="K73" s="38">
        <f t="shared" si="45"/>
        <v>6.4973419964559952E-3</v>
      </c>
      <c r="L73" s="38">
        <f t="shared" si="45"/>
        <v>4.7253396337861783E-3</v>
      </c>
      <c r="M73" s="38">
        <f t="shared" si="45"/>
        <v>5.6113408151210872E-3</v>
      </c>
      <c r="N73" s="38">
        <f t="shared" si="45"/>
        <v>4.4300059066745426E-3</v>
      </c>
      <c r="O73" s="38">
        <f t="shared" si="45"/>
        <v>2.067336089781453E-3</v>
      </c>
      <c r="P73" s="38">
        <f t="shared" si="45"/>
        <v>2.9533372711163615E-3</v>
      </c>
      <c r="Q73" s="38">
        <f t="shared" si="45"/>
        <v>4.7253396337861783E-3</v>
      </c>
      <c r="R73" s="38">
        <f t="shared" si="45"/>
        <v>1.4766686355581807E-3</v>
      </c>
      <c r="S73" s="38">
        <f t="shared" si="45"/>
        <v>8.8600118133490844E-4</v>
      </c>
      <c r="T73" s="38">
        <f t="shared" si="45"/>
        <v>0</v>
      </c>
      <c r="U73" s="55">
        <f t="shared" si="45"/>
        <v>8.8600118133490844E-4</v>
      </c>
      <c r="V73" s="59">
        <f t="shared" ref="V73" si="46">V47/$V$51</f>
        <v>9.5983461311281743E-2</v>
      </c>
    </row>
    <row r="74" spans="1:23" x14ac:dyDescent="0.3">
      <c r="A74" s="50" t="s">
        <v>10</v>
      </c>
      <c r="B74" s="45">
        <f t="shared" ref="B74:U74" si="47">B48/$V$51</f>
        <v>0</v>
      </c>
      <c r="C74" s="38">
        <f t="shared" si="47"/>
        <v>0</v>
      </c>
      <c r="D74" s="38">
        <f t="shared" si="47"/>
        <v>0</v>
      </c>
      <c r="E74" s="38">
        <f t="shared" si="47"/>
        <v>0</v>
      </c>
      <c r="F74" s="38">
        <f t="shared" si="47"/>
        <v>0</v>
      </c>
      <c r="G74" s="38">
        <f t="shared" si="47"/>
        <v>0</v>
      </c>
      <c r="H74" s="38">
        <f t="shared" si="47"/>
        <v>2.9533372711163615E-4</v>
      </c>
      <c r="I74" s="38">
        <f t="shared" si="47"/>
        <v>5.9066745422327229E-4</v>
      </c>
      <c r="J74" s="38">
        <f t="shared" si="47"/>
        <v>2.9533372711163615E-4</v>
      </c>
      <c r="K74" s="38">
        <f t="shared" si="47"/>
        <v>0</v>
      </c>
      <c r="L74" s="38">
        <f t="shared" si="47"/>
        <v>0</v>
      </c>
      <c r="M74" s="38">
        <f t="shared" si="47"/>
        <v>0</v>
      </c>
      <c r="N74" s="38">
        <f t="shared" si="47"/>
        <v>0</v>
      </c>
      <c r="O74" s="38">
        <f t="shared" si="47"/>
        <v>0</v>
      </c>
      <c r="P74" s="38">
        <f t="shared" si="47"/>
        <v>5.9066745422327229E-4</v>
      </c>
      <c r="Q74" s="38">
        <f t="shared" si="47"/>
        <v>2.9533372711163615E-4</v>
      </c>
      <c r="R74" s="38">
        <f t="shared" si="47"/>
        <v>2.9533372711163615E-4</v>
      </c>
      <c r="S74" s="38">
        <f t="shared" si="47"/>
        <v>0</v>
      </c>
      <c r="T74" s="38">
        <f t="shared" si="47"/>
        <v>0</v>
      </c>
      <c r="U74" s="55">
        <f t="shared" si="47"/>
        <v>2.9533372711163615E-4</v>
      </c>
      <c r="V74" s="59">
        <f t="shared" ref="V74" si="48">V48/$V$51</f>
        <v>2.6580035440047253E-3</v>
      </c>
    </row>
    <row r="75" spans="1:23" x14ac:dyDescent="0.3">
      <c r="A75" s="50" t="s">
        <v>35</v>
      </c>
      <c r="B75" s="45">
        <f t="shared" ref="B75:U75" si="49">B49/$V$51</f>
        <v>0</v>
      </c>
      <c r="C75" s="38">
        <f t="shared" si="49"/>
        <v>0</v>
      </c>
      <c r="D75" s="38">
        <f t="shared" si="49"/>
        <v>0</v>
      </c>
      <c r="E75" s="38">
        <f t="shared" si="49"/>
        <v>5.9066745422327229E-4</v>
      </c>
      <c r="F75" s="38">
        <f t="shared" si="49"/>
        <v>2.9533372711163615E-4</v>
      </c>
      <c r="G75" s="38">
        <f t="shared" si="49"/>
        <v>8.8600118133490844E-4</v>
      </c>
      <c r="H75" s="38">
        <f t="shared" si="49"/>
        <v>1.1813349084465446E-3</v>
      </c>
      <c r="I75" s="38">
        <f t="shared" si="49"/>
        <v>2.9533372711163615E-4</v>
      </c>
      <c r="J75" s="38">
        <f t="shared" si="49"/>
        <v>0</v>
      </c>
      <c r="K75" s="38">
        <f t="shared" si="49"/>
        <v>2.9533372711163615E-4</v>
      </c>
      <c r="L75" s="38">
        <f t="shared" si="49"/>
        <v>0</v>
      </c>
      <c r="M75" s="38">
        <f t="shared" si="49"/>
        <v>0</v>
      </c>
      <c r="N75" s="38">
        <f t="shared" si="49"/>
        <v>5.9066745422327229E-4</v>
      </c>
      <c r="O75" s="38">
        <f t="shared" si="49"/>
        <v>0</v>
      </c>
      <c r="P75" s="38">
        <f t="shared" si="49"/>
        <v>0</v>
      </c>
      <c r="Q75" s="38">
        <f t="shared" si="49"/>
        <v>0</v>
      </c>
      <c r="R75" s="38">
        <f t="shared" si="49"/>
        <v>0</v>
      </c>
      <c r="S75" s="38">
        <f t="shared" si="49"/>
        <v>2.9533372711163615E-4</v>
      </c>
      <c r="T75" s="38">
        <f t="shared" si="49"/>
        <v>0</v>
      </c>
      <c r="U75" s="55">
        <f t="shared" si="49"/>
        <v>0</v>
      </c>
      <c r="V75" s="59">
        <f t="shared" ref="V75" si="50">V49/$V$51</f>
        <v>4.4300059066745426E-3</v>
      </c>
    </row>
    <row r="76" spans="1:23" ht="15" thickBot="1" x14ac:dyDescent="0.35">
      <c r="A76" s="51" t="s">
        <v>12</v>
      </c>
      <c r="B76" s="46">
        <f t="shared" ref="B76:U77" si="51">B50/$V$51</f>
        <v>1.8015357353809804E-2</v>
      </c>
      <c r="C76" s="41">
        <f t="shared" si="51"/>
        <v>1.831069108092144E-2</v>
      </c>
      <c r="D76" s="41">
        <f t="shared" si="51"/>
        <v>1.535735380980508E-2</v>
      </c>
      <c r="E76" s="41">
        <f t="shared" si="51"/>
        <v>1.7424689899586534E-2</v>
      </c>
      <c r="F76" s="41">
        <f t="shared" si="51"/>
        <v>1.299468399291199E-2</v>
      </c>
      <c r="G76" s="41">
        <f t="shared" si="51"/>
        <v>1.1222681630242174E-2</v>
      </c>
      <c r="H76" s="41">
        <f t="shared" si="51"/>
        <v>1.0632014176018901E-2</v>
      </c>
      <c r="I76" s="41">
        <f t="shared" si="51"/>
        <v>2.5103366804489071E-2</v>
      </c>
      <c r="J76" s="41">
        <f t="shared" si="51"/>
        <v>1.3880685174246898E-2</v>
      </c>
      <c r="K76" s="41">
        <f t="shared" si="51"/>
        <v>1.299468399291199E-2</v>
      </c>
      <c r="L76" s="41">
        <f t="shared" si="51"/>
        <v>1.0336680448907265E-2</v>
      </c>
      <c r="M76" s="41">
        <f t="shared" si="51"/>
        <v>7.9740106320141755E-3</v>
      </c>
      <c r="N76" s="41">
        <f t="shared" si="51"/>
        <v>1.2108682811577082E-2</v>
      </c>
      <c r="O76" s="41">
        <f t="shared" si="51"/>
        <v>1.2404016538688719E-2</v>
      </c>
      <c r="P76" s="41">
        <f t="shared" si="51"/>
        <v>7.0880094506792675E-3</v>
      </c>
      <c r="Q76" s="41">
        <f t="shared" si="51"/>
        <v>1.004134672179563E-2</v>
      </c>
      <c r="R76" s="41">
        <f t="shared" si="51"/>
        <v>1.3880685174246898E-2</v>
      </c>
      <c r="S76" s="41">
        <f t="shared" si="51"/>
        <v>1.3585351447135264E-2</v>
      </c>
      <c r="T76" s="41">
        <f t="shared" si="51"/>
        <v>1.6834022445363261E-2</v>
      </c>
      <c r="U76" s="56">
        <f t="shared" si="51"/>
        <v>1.8606024808033077E-2</v>
      </c>
      <c r="V76" s="60">
        <f t="shared" ref="V76" si="52">V50/$V$51</f>
        <v>0.27879503839338454</v>
      </c>
    </row>
    <row r="77" spans="1:23" ht="15" thickBot="1" x14ac:dyDescent="0.35">
      <c r="A77" s="52" t="s">
        <v>32</v>
      </c>
      <c r="B77" s="47">
        <f>B51/$V$51</f>
        <v>7.1470761961015941E-2</v>
      </c>
      <c r="C77" s="42">
        <f t="shared" si="51"/>
        <v>6.3496751329001774E-2</v>
      </c>
      <c r="D77" s="42">
        <f t="shared" si="51"/>
        <v>6.0543414057885409E-2</v>
      </c>
      <c r="E77" s="42">
        <f t="shared" si="51"/>
        <v>6.674542232722977E-2</v>
      </c>
      <c r="F77" s="42">
        <f t="shared" si="51"/>
        <v>5.5227406969875957E-2</v>
      </c>
      <c r="G77" s="42">
        <f t="shared" si="51"/>
        <v>5.4046072061429418E-2</v>
      </c>
      <c r="H77" s="42">
        <f t="shared" si="51"/>
        <v>5.2274069698759598E-2</v>
      </c>
      <c r="I77" s="42">
        <f t="shared" si="51"/>
        <v>6.2906083874778501E-2</v>
      </c>
      <c r="J77" s="42">
        <f t="shared" si="51"/>
        <v>6.2020082693443591E-2</v>
      </c>
      <c r="K77" s="42">
        <f t="shared" si="51"/>
        <v>5.5522740696987594E-2</v>
      </c>
      <c r="L77" s="42">
        <f t="shared" si="51"/>
        <v>4.4004725339633788E-2</v>
      </c>
      <c r="M77" s="42">
        <f t="shared" si="51"/>
        <v>3.5440047253396341E-2</v>
      </c>
      <c r="N77" s="42">
        <f t="shared" si="51"/>
        <v>4.1642055522740695E-2</v>
      </c>
      <c r="O77" s="42">
        <f t="shared" si="51"/>
        <v>3.8098050797401063E-2</v>
      </c>
      <c r="P77" s="42">
        <f t="shared" si="51"/>
        <v>3.0419373892498523E-2</v>
      </c>
      <c r="Q77" s="42">
        <f t="shared" si="51"/>
        <v>4.0756054341405785E-2</v>
      </c>
      <c r="R77" s="42">
        <f t="shared" si="51"/>
        <v>4.1642055522740695E-2</v>
      </c>
      <c r="S77" s="42">
        <f t="shared" si="51"/>
        <v>4.1346721795629059E-2</v>
      </c>
      <c r="T77" s="42">
        <f t="shared" si="51"/>
        <v>4.1642055522740695E-2</v>
      </c>
      <c r="U77" s="57">
        <f t="shared" si="51"/>
        <v>4.5186060248080334E-2</v>
      </c>
      <c r="V77" s="61">
        <f>V51/$V$51</f>
        <v>1</v>
      </c>
    </row>
  </sheetData>
  <conditionalFormatting sqref="B69:U76">
    <cfRule type="colorScale" priority="6">
      <colorScale>
        <cfvo type="min"/>
        <cfvo type="max"/>
        <color theme="7" tint="0.79998168889431442"/>
        <color rgb="FFFFC000"/>
      </colorScale>
    </cfRule>
    <cfRule type="colorScale" priority="7">
      <colorScale>
        <cfvo type="min"/>
        <cfvo type="max"/>
        <color rgb="FFFF7128"/>
        <color theme="7" tint="0.79998168889431442"/>
      </colorScale>
    </cfRule>
    <cfRule type="colorScale" priority="8">
      <colorScale>
        <cfvo type="min"/>
        <cfvo type="max"/>
        <color rgb="FFFFFF00"/>
        <color rgb="FFFFC000"/>
      </colorScale>
    </cfRule>
  </conditionalFormatting>
  <conditionalFormatting sqref="B77:U77">
    <cfRule type="colorScale" priority="5">
      <colorScale>
        <cfvo type="min"/>
        <cfvo type="max"/>
        <color theme="9" tint="0.79998168889431442"/>
        <color rgb="FF92D050"/>
      </colorScale>
    </cfRule>
  </conditionalFormatting>
  <conditionalFormatting sqref="V69:V76">
    <cfRule type="colorScale" priority="4">
      <colorScale>
        <cfvo type="min"/>
        <cfvo type="max"/>
        <color theme="9" tint="0.79998168889431442"/>
        <color rgb="FF92D050"/>
      </colorScale>
    </cfRule>
  </conditionalFormatting>
  <conditionalFormatting sqref="B56:U63">
    <cfRule type="colorScale" priority="1">
      <colorScale>
        <cfvo type="min"/>
        <cfvo type="max"/>
        <color theme="7" tint="0.79998168889431442"/>
        <color rgb="FFFFC000"/>
      </colorScale>
    </cfRule>
    <cfRule type="colorScale" priority="2">
      <colorScale>
        <cfvo type="min"/>
        <cfvo type="max"/>
        <color rgb="FFFF7128"/>
        <color theme="7" tint="0.79998168889431442"/>
      </colorScale>
    </cfRule>
    <cfRule type="colorScale" priority="3">
      <colorScale>
        <cfvo type="min"/>
        <cfvo type="max"/>
        <color rgb="FFFFFF00"/>
        <color rgb="FFFFC000"/>
      </colorScale>
    </cfRule>
  </conditionalFormatting>
  <pageMargins left="0.7" right="0.7" top="0.78740157499999996" bottom="0.78740157499999996" header="0.3" footer="0.3"/>
  <pageSetup paperSize="9" scale="26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AA54-4A3D-44BA-AED7-251922CD94EB}">
  <dimension ref="A1:U95"/>
  <sheetViews>
    <sheetView workbookViewId="0">
      <selection activeCell="B15" sqref="B15"/>
    </sheetView>
  </sheetViews>
  <sheetFormatPr baseColWidth="10" defaultRowHeight="14.4" x14ac:dyDescent="0.3"/>
  <sheetData>
    <row r="1" spans="1:17" x14ac:dyDescent="0.3">
      <c r="A1" t="s">
        <v>117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114</v>
      </c>
      <c r="L2" t="s">
        <v>109</v>
      </c>
      <c r="M2" t="s">
        <v>115</v>
      </c>
      <c r="N2" t="s">
        <v>110</v>
      </c>
    </row>
    <row r="3" spans="1:17" x14ac:dyDescent="0.3">
      <c r="A3" t="s">
        <v>5</v>
      </c>
      <c r="B3">
        <v>9</v>
      </c>
      <c r="C3">
        <v>1</v>
      </c>
      <c r="G3">
        <f t="shared" ref="G3:G9" si="0">SUM(B3:F3)</f>
        <v>10</v>
      </c>
      <c r="H3" s="5">
        <f>G3/$G$11</f>
        <v>0.43478260869565216</v>
      </c>
      <c r="J3" t="s">
        <v>5</v>
      </c>
      <c r="K3">
        <v>73</v>
      </c>
      <c r="L3">
        <v>108</v>
      </c>
      <c r="M3" s="1">
        <f t="shared" ref="M3:M11" si="1">(K3/K$11)*100</f>
        <v>34.272300469483568</v>
      </c>
      <c r="N3" s="1">
        <f t="shared" ref="N3:N11" si="2">(L3/L$11)*100</f>
        <v>51.428571428571423</v>
      </c>
      <c r="O3" s="1"/>
      <c r="P3" s="1"/>
      <c r="Q3" s="1"/>
    </row>
    <row r="4" spans="1:17" x14ac:dyDescent="0.3">
      <c r="A4" t="s">
        <v>6</v>
      </c>
      <c r="C4">
        <v>1</v>
      </c>
      <c r="G4">
        <f t="shared" si="0"/>
        <v>1</v>
      </c>
      <c r="H4" s="5">
        <f t="shared" ref="H4:H10" si="3">G4/$G$11</f>
        <v>4.3478260869565216E-2</v>
      </c>
      <c r="J4" t="s">
        <v>6</v>
      </c>
      <c r="K4">
        <v>3</v>
      </c>
      <c r="L4">
        <v>2</v>
      </c>
      <c r="M4" s="1">
        <f t="shared" si="1"/>
        <v>1.4084507042253522</v>
      </c>
      <c r="N4" s="1">
        <f t="shared" si="2"/>
        <v>0.95238095238095244</v>
      </c>
      <c r="O4" s="1"/>
      <c r="P4" s="1"/>
      <c r="Q4" s="1"/>
    </row>
    <row r="5" spans="1:17" x14ac:dyDescent="0.3">
      <c r="A5" t="s">
        <v>33</v>
      </c>
      <c r="B5">
        <v>4</v>
      </c>
      <c r="C5">
        <v>1</v>
      </c>
      <c r="G5">
        <f t="shared" si="0"/>
        <v>5</v>
      </c>
      <c r="H5" s="5">
        <f t="shared" si="3"/>
        <v>0.21739130434782608</v>
      </c>
      <c r="J5" t="s">
        <v>58</v>
      </c>
      <c r="K5">
        <v>4</v>
      </c>
      <c r="L5">
        <v>10</v>
      </c>
      <c r="M5" s="1">
        <f t="shared" si="1"/>
        <v>1.8779342723004695</v>
      </c>
      <c r="N5" s="1">
        <f t="shared" si="2"/>
        <v>4.7619047619047619</v>
      </c>
      <c r="O5" s="1"/>
      <c r="P5" s="1"/>
      <c r="Q5" s="1"/>
    </row>
    <row r="6" spans="1:17" x14ac:dyDescent="0.3">
      <c r="A6" t="s">
        <v>8</v>
      </c>
      <c r="C6">
        <v>1</v>
      </c>
      <c r="G6">
        <f t="shared" si="0"/>
        <v>1</v>
      </c>
      <c r="H6" s="5">
        <f t="shared" si="3"/>
        <v>4.3478260869565216E-2</v>
      </c>
      <c r="J6" t="s">
        <v>8</v>
      </c>
      <c r="K6">
        <v>17</v>
      </c>
      <c r="L6">
        <v>25</v>
      </c>
      <c r="M6" s="1">
        <f t="shared" si="1"/>
        <v>7.981220657276995</v>
      </c>
      <c r="N6" s="1">
        <f t="shared" si="2"/>
        <v>11.904761904761903</v>
      </c>
      <c r="O6" s="1"/>
      <c r="P6" s="1"/>
      <c r="Q6" s="1"/>
    </row>
    <row r="7" spans="1:17" x14ac:dyDescent="0.3">
      <c r="A7" t="s">
        <v>9</v>
      </c>
      <c r="B7">
        <v>1</v>
      </c>
      <c r="G7">
        <f t="shared" si="0"/>
        <v>1</v>
      </c>
      <c r="H7" s="5">
        <f t="shared" si="3"/>
        <v>4.3478260869565216E-2</v>
      </c>
      <c r="J7" t="s">
        <v>9</v>
      </c>
      <c r="K7">
        <v>28</v>
      </c>
      <c r="L7">
        <v>17</v>
      </c>
      <c r="M7" s="1">
        <f t="shared" si="1"/>
        <v>13.145539906103288</v>
      </c>
      <c r="N7" s="1">
        <f t="shared" si="2"/>
        <v>8.0952380952380949</v>
      </c>
      <c r="O7" s="1"/>
      <c r="P7" s="1"/>
      <c r="Q7" s="1"/>
    </row>
    <row r="8" spans="1:17" x14ac:dyDescent="0.3">
      <c r="A8" t="s">
        <v>10</v>
      </c>
      <c r="G8">
        <f t="shared" si="0"/>
        <v>0</v>
      </c>
      <c r="H8" s="5">
        <f t="shared" si="3"/>
        <v>0</v>
      </c>
      <c r="J8" t="s">
        <v>10</v>
      </c>
      <c r="K8">
        <v>2</v>
      </c>
      <c r="L8">
        <v>1</v>
      </c>
      <c r="M8" s="1">
        <f t="shared" si="1"/>
        <v>0.93896713615023475</v>
      </c>
      <c r="N8" s="1">
        <f t="shared" si="2"/>
        <v>0.47619047619047622</v>
      </c>
      <c r="O8" s="1"/>
      <c r="P8" s="1"/>
      <c r="Q8" s="1"/>
    </row>
    <row r="9" spans="1:17" x14ac:dyDescent="0.3">
      <c r="A9" t="s">
        <v>35</v>
      </c>
      <c r="G9">
        <f t="shared" si="0"/>
        <v>0</v>
      </c>
      <c r="H9" s="5">
        <f t="shared" si="3"/>
        <v>0</v>
      </c>
      <c r="J9" t="s">
        <v>35</v>
      </c>
      <c r="K9">
        <v>1</v>
      </c>
      <c r="L9">
        <v>0</v>
      </c>
      <c r="M9" s="1">
        <f t="shared" si="1"/>
        <v>0.46948356807511737</v>
      </c>
      <c r="N9" s="1">
        <f t="shared" si="2"/>
        <v>0</v>
      </c>
      <c r="O9" s="1"/>
      <c r="P9" s="1"/>
      <c r="Q9" s="1"/>
    </row>
    <row r="10" spans="1:17" x14ac:dyDescent="0.3">
      <c r="A10" t="s">
        <v>12</v>
      </c>
      <c r="B10">
        <v>4</v>
      </c>
      <c r="C10">
        <v>1</v>
      </c>
      <c r="G10">
        <f>SUM(B10:F10)</f>
        <v>5</v>
      </c>
      <c r="H10" s="5">
        <f t="shared" si="3"/>
        <v>0.21739130434782608</v>
      </c>
      <c r="J10" t="s">
        <v>12</v>
      </c>
      <c r="K10">
        <v>85</v>
      </c>
      <c r="L10">
        <v>47</v>
      </c>
      <c r="M10" s="1">
        <f t="shared" si="1"/>
        <v>39.906103286384976</v>
      </c>
      <c r="N10" s="1">
        <f t="shared" si="2"/>
        <v>22.380952380952383</v>
      </c>
      <c r="O10" s="1"/>
      <c r="P10" s="1"/>
      <c r="Q10" s="1"/>
    </row>
    <row r="11" spans="1:17" x14ac:dyDescent="0.3">
      <c r="A11" t="s">
        <v>34</v>
      </c>
      <c r="B11">
        <f t="shared" ref="B11:F11" si="4">SUM(B3:B10)</f>
        <v>18</v>
      </c>
      <c r="C11">
        <f t="shared" si="4"/>
        <v>5</v>
      </c>
      <c r="D11">
        <f t="shared" si="4"/>
        <v>0</v>
      </c>
      <c r="E11">
        <f t="shared" si="4"/>
        <v>0</v>
      </c>
      <c r="F11">
        <f t="shared" si="4"/>
        <v>0</v>
      </c>
      <c r="G11">
        <f>SUM(B11:F11)</f>
        <v>23</v>
      </c>
      <c r="J11" t="s">
        <v>13</v>
      </c>
      <c r="K11">
        <f>SUM(K3:K10)</f>
        <v>213</v>
      </c>
      <c r="L11">
        <f>SUM(L3:L10)</f>
        <v>210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24</v>
      </c>
      <c r="E12">
        <v>70</v>
      </c>
      <c r="G12">
        <f t="shared" ref="G12:G38" si="5">SUM(B12:F12)</f>
        <v>94</v>
      </c>
      <c r="H12" s="5">
        <f>G12/$G$20</f>
        <v>0.52222222222222225</v>
      </c>
    </row>
    <row r="13" spans="1:17" x14ac:dyDescent="0.3">
      <c r="A13" t="s">
        <v>6</v>
      </c>
      <c r="E13">
        <v>1</v>
      </c>
      <c r="G13">
        <f t="shared" si="5"/>
        <v>1</v>
      </c>
      <c r="H13" s="5">
        <f t="shared" ref="H13:H19" si="6">G13/$G$20</f>
        <v>5.5555555555555558E-3</v>
      </c>
      <c r="J13" t="s">
        <v>40</v>
      </c>
    </row>
    <row r="14" spans="1:17" x14ac:dyDescent="0.3">
      <c r="A14" t="s">
        <v>33</v>
      </c>
      <c r="B14">
        <v>1</v>
      </c>
      <c r="E14">
        <v>4</v>
      </c>
      <c r="G14">
        <f t="shared" si="5"/>
        <v>5</v>
      </c>
      <c r="H14" s="5">
        <f t="shared" si="6"/>
        <v>2.7777777777777776E-2</v>
      </c>
      <c r="J14" t="s">
        <v>14</v>
      </c>
      <c r="K14" t="s">
        <v>114</v>
      </c>
      <c r="L14" t="s">
        <v>109</v>
      </c>
      <c r="M14">
        <v>2007</v>
      </c>
      <c r="N14">
        <v>2008</v>
      </c>
      <c r="O14">
        <v>2007</v>
      </c>
      <c r="P14">
        <v>2008</v>
      </c>
    </row>
    <row r="15" spans="1:17" x14ac:dyDescent="0.3">
      <c r="A15" t="s">
        <v>8</v>
      </c>
      <c r="B15">
        <v>4</v>
      </c>
      <c r="E15">
        <v>19</v>
      </c>
      <c r="G15">
        <f t="shared" si="5"/>
        <v>23</v>
      </c>
      <c r="H15" s="5">
        <f t="shared" si="6"/>
        <v>0.12777777777777777</v>
      </c>
      <c r="J15" t="s">
        <v>16</v>
      </c>
      <c r="K15">
        <v>86</v>
      </c>
      <c r="L15">
        <v>66</v>
      </c>
      <c r="M15">
        <v>24.5</v>
      </c>
      <c r="N15">
        <v>22.1</v>
      </c>
      <c r="O15">
        <v>3457</v>
      </c>
      <c r="P15">
        <v>2478</v>
      </c>
    </row>
    <row r="16" spans="1:17" x14ac:dyDescent="0.3">
      <c r="A16" t="s">
        <v>9</v>
      </c>
      <c r="B16">
        <v>2</v>
      </c>
      <c r="E16">
        <v>13</v>
      </c>
      <c r="G16">
        <f t="shared" si="5"/>
        <v>15</v>
      </c>
      <c r="H16" s="5">
        <f t="shared" si="6"/>
        <v>8.3333333333333329E-2</v>
      </c>
      <c r="J16" t="s">
        <v>17</v>
      </c>
      <c r="K16">
        <v>6</v>
      </c>
      <c r="L16">
        <v>5</v>
      </c>
      <c r="M16">
        <v>23.7</v>
      </c>
      <c r="N16">
        <v>19.100000000000001</v>
      </c>
      <c r="O16">
        <v>1973</v>
      </c>
      <c r="P16">
        <v>1798</v>
      </c>
    </row>
    <row r="17" spans="1:18" x14ac:dyDescent="0.3">
      <c r="A17" t="s">
        <v>10</v>
      </c>
      <c r="E17">
        <v>1</v>
      </c>
      <c r="G17">
        <f t="shared" si="5"/>
        <v>1</v>
      </c>
      <c r="H17" s="5">
        <f t="shared" si="6"/>
        <v>5.5555555555555558E-3</v>
      </c>
      <c r="J17" t="s">
        <v>18</v>
      </c>
      <c r="K17">
        <v>12</v>
      </c>
      <c r="L17">
        <v>3</v>
      </c>
      <c r="M17">
        <v>12.3</v>
      </c>
      <c r="N17">
        <v>2.1</v>
      </c>
      <c r="O17">
        <v>1842</v>
      </c>
      <c r="P17">
        <v>929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12</v>
      </c>
      <c r="L18">
        <v>4</v>
      </c>
      <c r="M18">
        <v>13.7</v>
      </c>
      <c r="N18">
        <v>4.0999999999999996</v>
      </c>
      <c r="O18">
        <v>1106</v>
      </c>
      <c r="P18">
        <v>345</v>
      </c>
    </row>
    <row r="19" spans="1:18" x14ac:dyDescent="0.3">
      <c r="A19" t="s">
        <v>12</v>
      </c>
      <c r="B19">
        <v>17</v>
      </c>
      <c r="E19" s="3">
        <v>24</v>
      </c>
      <c r="F19" s="3"/>
      <c r="G19" s="3">
        <f t="shared" si="5"/>
        <v>41</v>
      </c>
      <c r="H19" s="5">
        <f t="shared" si="6"/>
        <v>0.22777777777777777</v>
      </c>
      <c r="J19" t="s">
        <v>20</v>
      </c>
      <c r="K19">
        <v>96</v>
      </c>
      <c r="L19">
        <v>132</v>
      </c>
      <c r="M19">
        <v>28.9</v>
      </c>
      <c r="N19">
        <v>32.6</v>
      </c>
      <c r="O19">
        <v>3321</v>
      </c>
      <c r="P19">
        <v>4089</v>
      </c>
    </row>
    <row r="20" spans="1:18" x14ac:dyDescent="0.3">
      <c r="A20" t="s">
        <v>36</v>
      </c>
      <c r="B20">
        <f>SUM(B12:B19)</f>
        <v>48</v>
      </c>
      <c r="C20">
        <f t="shared" ref="C20:F20" si="7">SUM(C12:C19)</f>
        <v>0</v>
      </c>
      <c r="D20">
        <f t="shared" si="7"/>
        <v>0</v>
      </c>
      <c r="E20" s="3">
        <f t="shared" si="7"/>
        <v>132</v>
      </c>
      <c r="F20" s="3">
        <f t="shared" si="7"/>
        <v>0</v>
      </c>
      <c r="G20" s="3">
        <f t="shared" si="5"/>
        <v>180</v>
      </c>
      <c r="J20" t="s">
        <v>21</v>
      </c>
      <c r="K20">
        <v>1</v>
      </c>
      <c r="L20">
        <v>0</v>
      </c>
      <c r="M20">
        <v>7.7</v>
      </c>
      <c r="N20">
        <v>0</v>
      </c>
      <c r="O20">
        <v>1313</v>
      </c>
      <c r="P20">
        <v>0</v>
      </c>
    </row>
    <row r="21" spans="1:18" x14ac:dyDescent="0.3">
      <c r="A21" t="s">
        <v>5</v>
      </c>
      <c r="D21">
        <v>2</v>
      </c>
      <c r="G21">
        <f t="shared" si="5"/>
        <v>2</v>
      </c>
      <c r="H21" s="5">
        <f>G21/$G$29</f>
        <v>0.66666666666666663</v>
      </c>
      <c r="J21" t="s">
        <v>13</v>
      </c>
      <c r="K21">
        <f>SUM(K15:K20)</f>
        <v>213</v>
      </c>
      <c r="L21">
        <f>SUM(L15:L20)</f>
        <v>210</v>
      </c>
      <c r="M21">
        <v>23.5</v>
      </c>
      <c r="N21">
        <v>21.3</v>
      </c>
      <c r="O21">
        <v>2934</v>
      </c>
      <c r="P21">
        <v>2647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116</v>
      </c>
    </row>
    <row r="24" spans="1:18" x14ac:dyDescent="0.3">
      <c r="A24" t="s">
        <v>8</v>
      </c>
      <c r="D24">
        <v>1</v>
      </c>
      <c r="G24">
        <f t="shared" si="5"/>
        <v>1</v>
      </c>
      <c r="H24" s="5">
        <f t="shared" si="8"/>
        <v>0.33333333333333331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1998</v>
      </c>
      <c r="K25">
        <v>382</v>
      </c>
      <c r="L25">
        <v>29</v>
      </c>
      <c r="M25">
        <v>12</v>
      </c>
      <c r="N25">
        <v>0.9</v>
      </c>
      <c r="O25">
        <v>118</v>
      </c>
      <c r="P25">
        <v>9</v>
      </c>
      <c r="Q25">
        <v>252</v>
      </c>
      <c r="R25">
        <v>19.100000000000001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1999</v>
      </c>
      <c r="K26">
        <v>388</v>
      </c>
      <c r="L26">
        <v>34</v>
      </c>
      <c r="M26">
        <v>1</v>
      </c>
      <c r="N26">
        <v>0.1</v>
      </c>
      <c r="O26">
        <v>113</v>
      </c>
      <c r="P26">
        <v>9.9</v>
      </c>
      <c r="Q26">
        <v>274</v>
      </c>
      <c r="R26">
        <v>24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2000</v>
      </c>
      <c r="K27">
        <v>265</v>
      </c>
      <c r="L27">
        <v>27.3</v>
      </c>
      <c r="M27">
        <v>1</v>
      </c>
      <c r="N27">
        <v>0.1</v>
      </c>
      <c r="O27">
        <v>94</v>
      </c>
      <c r="P27">
        <v>9.6999999999999993</v>
      </c>
      <c r="Q27">
        <v>170</v>
      </c>
      <c r="R27">
        <v>17.5</v>
      </c>
    </row>
    <row r="28" spans="1:18" x14ac:dyDescent="0.3">
      <c r="A28" t="s">
        <v>12</v>
      </c>
      <c r="G28">
        <f t="shared" si="5"/>
        <v>0</v>
      </c>
      <c r="H28" s="5">
        <f t="shared" si="8"/>
        <v>0</v>
      </c>
      <c r="J28">
        <v>2001</v>
      </c>
      <c r="K28">
        <v>230</v>
      </c>
      <c r="L28">
        <v>25</v>
      </c>
      <c r="M28">
        <v>1</v>
      </c>
      <c r="N28">
        <v>0.1</v>
      </c>
      <c r="O28">
        <v>61</v>
      </c>
      <c r="P28">
        <v>6.5</v>
      </c>
      <c r="Q28">
        <v>168</v>
      </c>
      <c r="R28">
        <v>18.3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3</v>
      </c>
      <c r="E29">
        <f t="shared" si="9"/>
        <v>0</v>
      </c>
      <c r="F29">
        <f t="shared" si="9"/>
        <v>0</v>
      </c>
      <c r="G29">
        <f t="shared" si="5"/>
        <v>3</v>
      </c>
      <c r="J29">
        <v>2002</v>
      </c>
      <c r="K29">
        <v>205</v>
      </c>
      <c r="L29">
        <v>22.2</v>
      </c>
      <c r="M29">
        <v>2</v>
      </c>
      <c r="N29">
        <v>0.2</v>
      </c>
      <c r="O29">
        <v>80</v>
      </c>
      <c r="P29">
        <v>8.6999999999999993</v>
      </c>
      <c r="Q29">
        <v>123</v>
      </c>
      <c r="R29">
        <v>13.3</v>
      </c>
    </row>
    <row r="30" spans="1:18" x14ac:dyDescent="0.3">
      <c r="A30" t="s">
        <v>5</v>
      </c>
      <c r="B30" s="3"/>
      <c r="C30" s="3">
        <v>2</v>
      </c>
      <c r="D30" s="3"/>
      <c r="E30" s="3"/>
      <c r="F30" s="3"/>
      <c r="G30">
        <f t="shared" si="5"/>
        <v>2</v>
      </c>
      <c r="H30" s="5">
        <f>G30/$G$38</f>
        <v>0.5</v>
      </c>
      <c r="J30">
        <v>2003</v>
      </c>
      <c r="K30">
        <v>226</v>
      </c>
      <c r="L30">
        <v>23.9</v>
      </c>
      <c r="M30">
        <v>2</v>
      </c>
      <c r="N30">
        <v>0.2</v>
      </c>
      <c r="O30">
        <v>72</v>
      </c>
      <c r="P30">
        <v>7.6</v>
      </c>
      <c r="Q30">
        <v>152</v>
      </c>
      <c r="R30">
        <v>16.100000000000001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2004</v>
      </c>
      <c r="K31">
        <v>187</v>
      </c>
      <c r="L31">
        <v>20.9</v>
      </c>
      <c r="M31">
        <v>3</v>
      </c>
      <c r="N31">
        <v>0.3</v>
      </c>
      <c r="O31">
        <v>60</v>
      </c>
      <c r="P31">
        <v>6.7</v>
      </c>
      <c r="Q31">
        <v>124</v>
      </c>
      <c r="R31">
        <v>13.9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2005</v>
      </c>
      <c r="K32">
        <v>183</v>
      </c>
      <c r="L32">
        <v>20.9</v>
      </c>
      <c r="M32">
        <v>0</v>
      </c>
      <c r="N32">
        <v>0</v>
      </c>
      <c r="O32">
        <v>58</v>
      </c>
      <c r="P32">
        <v>6.6</v>
      </c>
      <c r="Q32">
        <v>125</v>
      </c>
      <c r="R32">
        <v>14.3</v>
      </c>
    </row>
    <row r="33" spans="1:21" x14ac:dyDescent="0.3">
      <c r="A33" t="s">
        <v>8</v>
      </c>
      <c r="B33" s="3"/>
      <c r="C33" s="3"/>
      <c r="D33" s="3"/>
      <c r="E33" s="3"/>
      <c r="F33" s="3"/>
      <c r="G33">
        <f t="shared" si="5"/>
        <v>0</v>
      </c>
      <c r="H33" s="5">
        <f t="shared" si="10"/>
        <v>0</v>
      </c>
      <c r="J33">
        <v>2006</v>
      </c>
      <c r="K33">
        <v>177</v>
      </c>
      <c r="L33">
        <v>18.899999999999999</v>
      </c>
      <c r="M33">
        <v>1</v>
      </c>
      <c r="N33">
        <v>0.1</v>
      </c>
      <c r="O33">
        <v>65</v>
      </c>
      <c r="P33">
        <v>7</v>
      </c>
      <c r="Q33">
        <v>111</v>
      </c>
      <c r="R33">
        <v>11.9</v>
      </c>
    </row>
    <row r="34" spans="1:21" x14ac:dyDescent="0.3">
      <c r="A34" t="s">
        <v>9</v>
      </c>
      <c r="B34" s="3"/>
      <c r="C34" s="3">
        <v>1</v>
      </c>
      <c r="D34" s="3"/>
      <c r="E34" s="3"/>
      <c r="F34" s="3"/>
      <c r="G34">
        <f t="shared" si="5"/>
        <v>1</v>
      </c>
      <c r="H34" s="5">
        <f t="shared" si="10"/>
        <v>0.25</v>
      </c>
      <c r="J34">
        <v>2007</v>
      </c>
      <c r="K34">
        <v>213</v>
      </c>
      <c r="L34">
        <v>23.5</v>
      </c>
      <c r="M34">
        <v>0</v>
      </c>
      <c r="N34">
        <v>0</v>
      </c>
      <c r="O34">
        <v>63</v>
      </c>
      <c r="P34">
        <v>7</v>
      </c>
      <c r="Q34">
        <v>150</v>
      </c>
      <c r="R34">
        <v>16.600000000000001</v>
      </c>
    </row>
    <row r="35" spans="1:21" x14ac:dyDescent="0.3">
      <c r="A35" t="s">
        <v>10</v>
      </c>
      <c r="B35" s="3"/>
      <c r="C35" s="3"/>
      <c r="D35" s="3"/>
      <c r="E35" s="3"/>
      <c r="F35" s="3"/>
      <c r="G35">
        <f t="shared" si="5"/>
        <v>0</v>
      </c>
      <c r="H35" s="5">
        <f t="shared" si="10"/>
        <v>0</v>
      </c>
      <c r="J35">
        <v>2008</v>
      </c>
      <c r="K35">
        <v>210</v>
      </c>
      <c r="L35">
        <v>21.3</v>
      </c>
      <c r="M35">
        <v>0</v>
      </c>
      <c r="N35">
        <v>0</v>
      </c>
      <c r="O35">
        <v>60</v>
      </c>
      <c r="P35">
        <v>6.1</v>
      </c>
      <c r="Q35">
        <v>150</v>
      </c>
      <c r="R35">
        <v>15.2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>
        <v>1</v>
      </c>
      <c r="D37" s="3"/>
      <c r="E37" s="3"/>
      <c r="F37" s="3"/>
      <c r="G37">
        <f t="shared" si="5"/>
        <v>1</v>
      </c>
      <c r="H37" s="5">
        <f t="shared" si="10"/>
        <v>0.25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4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4</v>
      </c>
    </row>
    <row r="39" spans="1:21" x14ac:dyDescent="0.3">
      <c r="G39">
        <f>SUM(G38,G29,G20,G11)</f>
        <v>210</v>
      </c>
    </row>
    <row r="40" spans="1:21" x14ac:dyDescent="0.3">
      <c r="A40" t="s">
        <v>118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G42">
        <f>SUM(B42:F42)</f>
        <v>0</v>
      </c>
    </row>
    <row r="43" spans="1:21" x14ac:dyDescent="0.3">
      <c r="A43" t="s">
        <v>65</v>
      </c>
      <c r="B43">
        <v>2</v>
      </c>
      <c r="G43">
        <f t="shared" ref="G43:G81" si="12">SUM(B43:F43)</f>
        <v>2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2</v>
      </c>
      <c r="G44">
        <f t="shared" si="12"/>
        <v>2</v>
      </c>
      <c r="J44">
        <v>210</v>
      </c>
      <c r="K44">
        <v>9.8699999999999992</v>
      </c>
      <c r="L44">
        <v>0</v>
      </c>
      <c r="M44">
        <v>60</v>
      </c>
      <c r="N44">
        <v>150</v>
      </c>
      <c r="O44">
        <v>23</v>
      </c>
      <c r="P44">
        <v>180</v>
      </c>
      <c r="Q44">
        <v>3</v>
      </c>
      <c r="R44">
        <v>4</v>
      </c>
      <c r="S44">
        <v>26126</v>
      </c>
      <c r="T44">
        <v>2647</v>
      </c>
      <c r="U44">
        <v>124.4</v>
      </c>
    </row>
    <row r="45" spans="1:21" x14ac:dyDescent="0.3">
      <c r="A45" t="s">
        <v>45</v>
      </c>
      <c r="B45">
        <v>1</v>
      </c>
      <c r="G45">
        <f t="shared" si="12"/>
        <v>1</v>
      </c>
    </row>
    <row r="46" spans="1:21" x14ac:dyDescent="0.3">
      <c r="A46" t="s">
        <v>46</v>
      </c>
      <c r="B46">
        <v>2</v>
      </c>
      <c r="C46">
        <v>1</v>
      </c>
      <c r="G46">
        <f t="shared" si="12"/>
        <v>3</v>
      </c>
      <c r="J46" t="s">
        <v>77</v>
      </c>
      <c r="K46">
        <f>J44/K44</f>
        <v>21.276595744680854</v>
      </c>
    </row>
    <row r="47" spans="1:21" x14ac:dyDescent="0.3">
      <c r="A47" t="s">
        <v>47</v>
      </c>
      <c r="B47">
        <v>7</v>
      </c>
      <c r="C47">
        <v>1</v>
      </c>
      <c r="G47">
        <f t="shared" si="12"/>
        <v>8</v>
      </c>
    </row>
    <row r="48" spans="1:21" x14ac:dyDescent="0.3">
      <c r="A48" t="s">
        <v>48</v>
      </c>
      <c r="B48">
        <v>1</v>
      </c>
      <c r="C48">
        <v>1</v>
      </c>
      <c r="G48">
        <f>SUM(B48:F48)</f>
        <v>2</v>
      </c>
    </row>
    <row r="49" spans="1:7" x14ac:dyDescent="0.3">
      <c r="A49" t="s">
        <v>49</v>
      </c>
      <c r="B49">
        <v>3</v>
      </c>
      <c r="C49">
        <v>2</v>
      </c>
      <c r="G49">
        <f>SUM(B49:F49)</f>
        <v>5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18</v>
      </c>
      <c r="C51">
        <f t="shared" ref="C51:F51" si="13">SUM(C42:C50)</f>
        <v>5</v>
      </c>
      <c r="D51">
        <f t="shared" si="13"/>
        <v>0</v>
      </c>
      <c r="E51">
        <f t="shared" si="13"/>
        <v>0</v>
      </c>
      <c r="F51">
        <f t="shared" si="13"/>
        <v>0</v>
      </c>
      <c r="G51">
        <f t="shared" si="12"/>
        <v>23</v>
      </c>
    </row>
    <row r="52" spans="1:7" x14ac:dyDescent="0.3">
      <c r="A52" t="s">
        <v>51</v>
      </c>
      <c r="B52">
        <v>5</v>
      </c>
      <c r="E52">
        <v>16</v>
      </c>
      <c r="G52">
        <f t="shared" si="12"/>
        <v>21</v>
      </c>
    </row>
    <row r="53" spans="1:7" x14ac:dyDescent="0.3">
      <c r="A53" t="s">
        <v>65</v>
      </c>
      <c r="E53">
        <v>4</v>
      </c>
      <c r="G53">
        <f t="shared" si="12"/>
        <v>4</v>
      </c>
    </row>
    <row r="54" spans="1:7" x14ac:dyDescent="0.3">
      <c r="A54" t="s">
        <v>44</v>
      </c>
      <c r="B54">
        <v>1</v>
      </c>
      <c r="E54">
        <v>13</v>
      </c>
      <c r="G54">
        <f t="shared" si="12"/>
        <v>14</v>
      </c>
    </row>
    <row r="55" spans="1:7" x14ac:dyDescent="0.3">
      <c r="A55" t="s">
        <v>45</v>
      </c>
      <c r="B55">
        <v>2</v>
      </c>
      <c r="E55">
        <v>7</v>
      </c>
      <c r="G55">
        <f t="shared" si="12"/>
        <v>9</v>
      </c>
    </row>
    <row r="56" spans="1:7" x14ac:dyDescent="0.3">
      <c r="A56" t="s">
        <v>46</v>
      </c>
      <c r="B56">
        <v>2</v>
      </c>
      <c r="E56">
        <v>13</v>
      </c>
      <c r="G56">
        <f t="shared" si="12"/>
        <v>15</v>
      </c>
    </row>
    <row r="57" spans="1:7" x14ac:dyDescent="0.3">
      <c r="A57" t="s">
        <v>47</v>
      </c>
      <c r="B57">
        <v>23</v>
      </c>
      <c r="E57">
        <v>42</v>
      </c>
      <c r="G57">
        <f t="shared" si="12"/>
        <v>65</v>
      </c>
    </row>
    <row r="58" spans="1:7" x14ac:dyDescent="0.3">
      <c r="A58" t="s">
        <v>48</v>
      </c>
      <c r="B58">
        <v>4</v>
      </c>
      <c r="E58">
        <v>11</v>
      </c>
      <c r="G58">
        <f t="shared" si="12"/>
        <v>15</v>
      </c>
    </row>
    <row r="59" spans="1:7" x14ac:dyDescent="0.3">
      <c r="A59" t="s">
        <v>49</v>
      </c>
      <c r="B59">
        <v>11</v>
      </c>
      <c r="E59">
        <v>25</v>
      </c>
      <c r="G59">
        <f t="shared" si="12"/>
        <v>36</v>
      </c>
    </row>
    <row r="60" spans="1:7" x14ac:dyDescent="0.3">
      <c r="A60" t="s">
        <v>50</v>
      </c>
      <c r="E60">
        <v>1</v>
      </c>
      <c r="G60">
        <f t="shared" si="12"/>
        <v>1</v>
      </c>
    </row>
    <row r="61" spans="1:7" x14ac:dyDescent="0.3">
      <c r="A61" t="s">
        <v>36</v>
      </c>
      <c r="B61">
        <f>SUM(B52:B60)</f>
        <v>48</v>
      </c>
      <c r="C61">
        <f t="shared" ref="C61:F61" si="14">SUM(C52:C60)</f>
        <v>0</v>
      </c>
      <c r="D61">
        <f t="shared" si="14"/>
        <v>0</v>
      </c>
      <c r="E61">
        <f t="shared" si="14"/>
        <v>132</v>
      </c>
      <c r="F61">
        <f t="shared" si="14"/>
        <v>0</v>
      </c>
      <c r="G61" s="3">
        <f t="shared" si="12"/>
        <v>180</v>
      </c>
    </row>
    <row r="62" spans="1:7" x14ac:dyDescent="0.3">
      <c r="A62" t="s">
        <v>51</v>
      </c>
      <c r="G62" s="2">
        <f t="shared" si="12"/>
        <v>0</v>
      </c>
    </row>
    <row r="63" spans="1:7" x14ac:dyDescent="0.3">
      <c r="A63" t="s">
        <v>65</v>
      </c>
      <c r="G63" s="2">
        <f t="shared" si="12"/>
        <v>0</v>
      </c>
    </row>
    <row r="64" spans="1:7" x14ac:dyDescent="0.3">
      <c r="A64" t="s">
        <v>44</v>
      </c>
      <c r="G64" s="2">
        <f t="shared" si="12"/>
        <v>0</v>
      </c>
    </row>
    <row r="65" spans="1:7" x14ac:dyDescent="0.3">
      <c r="A65" t="s">
        <v>45</v>
      </c>
      <c r="G65" s="2">
        <f t="shared" si="12"/>
        <v>0</v>
      </c>
    </row>
    <row r="66" spans="1:7" x14ac:dyDescent="0.3">
      <c r="A66" t="s">
        <v>46</v>
      </c>
      <c r="G66" s="2">
        <f t="shared" si="12"/>
        <v>0</v>
      </c>
    </row>
    <row r="67" spans="1:7" x14ac:dyDescent="0.3">
      <c r="A67" t="s">
        <v>47</v>
      </c>
      <c r="D67" s="2">
        <v>1</v>
      </c>
      <c r="G67" s="2">
        <v>1</v>
      </c>
    </row>
    <row r="68" spans="1:7" x14ac:dyDescent="0.3">
      <c r="A68" t="s">
        <v>48</v>
      </c>
      <c r="G68" s="2">
        <f t="shared" si="12"/>
        <v>0</v>
      </c>
    </row>
    <row r="69" spans="1:7" x14ac:dyDescent="0.3">
      <c r="A69" t="s">
        <v>49</v>
      </c>
      <c r="D69" s="2">
        <v>2</v>
      </c>
      <c r="G69" s="2">
        <v>2</v>
      </c>
    </row>
    <row r="70" spans="1:7" x14ac:dyDescent="0.3">
      <c r="A70" t="s">
        <v>50</v>
      </c>
      <c r="G70" s="2">
        <f t="shared" si="12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3</v>
      </c>
      <c r="E71">
        <f t="shared" si="15"/>
        <v>0</v>
      </c>
      <c r="F71">
        <f t="shared" si="15"/>
        <v>0</v>
      </c>
      <c r="G71" s="2">
        <f>SUM(G62:G70)</f>
        <v>3</v>
      </c>
    </row>
    <row r="72" spans="1:7" x14ac:dyDescent="0.3">
      <c r="A72" t="s">
        <v>51</v>
      </c>
      <c r="G72" s="3">
        <f t="shared" si="12"/>
        <v>0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G75" s="3">
        <f t="shared" si="12"/>
        <v>0</v>
      </c>
    </row>
    <row r="76" spans="1:7" x14ac:dyDescent="0.3">
      <c r="A76" t="s">
        <v>46</v>
      </c>
      <c r="G76" s="3">
        <f t="shared" si="12"/>
        <v>0</v>
      </c>
    </row>
    <row r="77" spans="1:7" x14ac:dyDescent="0.3">
      <c r="A77" t="s">
        <v>47</v>
      </c>
      <c r="C77">
        <v>2</v>
      </c>
      <c r="G77" s="3">
        <f t="shared" si="12"/>
        <v>2</v>
      </c>
    </row>
    <row r="78" spans="1:7" x14ac:dyDescent="0.3">
      <c r="A78" t="s">
        <v>48</v>
      </c>
      <c r="G78" s="3">
        <f t="shared" si="12"/>
        <v>0</v>
      </c>
    </row>
    <row r="79" spans="1:7" x14ac:dyDescent="0.3">
      <c r="A79" t="s">
        <v>49</v>
      </c>
      <c r="C79">
        <v>2</v>
      </c>
      <c r="G79" s="3">
        <f t="shared" si="12"/>
        <v>2</v>
      </c>
    </row>
    <row r="80" spans="1:7" x14ac:dyDescent="0.3">
      <c r="A80" t="s">
        <v>50</v>
      </c>
      <c r="G80" s="3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4</v>
      </c>
      <c r="D81">
        <f t="shared" si="16"/>
        <v>0</v>
      </c>
      <c r="E81">
        <f t="shared" si="16"/>
        <v>0</v>
      </c>
      <c r="F81">
        <f t="shared" si="16"/>
        <v>0</v>
      </c>
      <c r="G81" s="3">
        <f t="shared" si="12"/>
        <v>4</v>
      </c>
    </row>
    <row r="82" spans="1:7" x14ac:dyDescent="0.3">
      <c r="A82" t="s">
        <v>52</v>
      </c>
      <c r="B82">
        <f>SUM(B81,B71,B61,B51)</f>
        <v>66</v>
      </c>
      <c r="C82">
        <f t="shared" ref="C82:F82" si="17">SUM(C81,C71,C61,C51)</f>
        <v>9</v>
      </c>
      <c r="D82">
        <f t="shared" si="17"/>
        <v>3</v>
      </c>
      <c r="E82">
        <f t="shared" si="17"/>
        <v>132</v>
      </c>
      <c r="F82">
        <f t="shared" si="17"/>
        <v>0</v>
      </c>
      <c r="G82" s="3">
        <f>SUM(G81,G71,G61,G51)</f>
        <v>210</v>
      </c>
    </row>
    <row r="86" spans="1:7" x14ac:dyDescent="0.3">
      <c r="A86" t="s">
        <v>51</v>
      </c>
      <c r="B86">
        <f>B72+B62+B52+B42</f>
        <v>5</v>
      </c>
      <c r="C86">
        <f t="shared" ref="C86:G86" si="18">C72+C62+C52+C42</f>
        <v>0</v>
      </c>
      <c r="D86">
        <f t="shared" si="18"/>
        <v>0</v>
      </c>
      <c r="E86">
        <f t="shared" si="18"/>
        <v>16</v>
      </c>
      <c r="F86">
        <f t="shared" si="18"/>
        <v>0</v>
      </c>
      <c r="G86">
        <f t="shared" si="18"/>
        <v>21</v>
      </c>
    </row>
    <row r="87" spans="1:7" x14ac:dyDescent="0.3">
      <c r="A87" t="s">
        <v>65</v>
      </c>
      <c r="B87">
        <f t="shared" ref="B87:G95" si="19">B73+B63+B53+B43</f>
        <v>2</v>
      </c>
      <c r="C87">
        <f t="shared" si="19"/>
        <v>0</v>
      </c>
      <c r="D87">
        <f t="shared" si="19"/>
        <v>0</v>
      </c>
      <c r="E87">
        <f t="shared" si="19"/>
        <v>4</v>
      </c>
      <c r="F87">
        <f t="shared" si="19"/>
        <v>0</v>
      </c>
      <c r="G87">
        <f t="shared" si="19"/>
        <v>6</v>
      </c>
    </row>
    <row r="88" spans="1:7" x14ac:dyDescent="0.3">
      <c r="A88" t="s">
        <v>44</v>
      </c>
      <c r="B88">
        <f t="shared" si="19"/>
        <v>3</v>
      </c>
      <c r="C88">
        <f t="shared" si="19"/>
        <v>0</v>
      </c>
      <c r="D88">
        <f t="shared" si="19"/>
        <v>0</v>
      </c>
      <c r="E88">
        <f t="shared" si="19"/>
        <v>13</v>
      </c>
      <c r="F88">
        <f t="shared" si="19"/>
        <v>0</v>
      </c>
      <c r="G88">
        <f t="shared" si="19"/>
        <v>16</v>
      </c>
    </row>
    <row r="89" spans="1:7" x14ac:dyDescent="0.3">
      <c r="A89" t="s">
        <v>45</v>
      </c>
      <c r="B89">
        <f t="shared" si="19"/>
        <v>3</v>
      </c>
      <c r="C89">
        <f t="shared" si="19"/>
        <v>0</v>
      </c>
      <c r="D89">
        <f t="shared" si="19"/>
        <v>0</v>
      </c>
      <c r="E89">
        <f t="shared" si="19"/>
        <v>7</v>
      </c>
      <c r="F89">
        <f t="shared" si="19"/>
        <v>0</v>
      </c>
      <c r="G89">
        <f t="shared" si="19"/>
        <v>10</v>
      </c>
    </row>
    <row r="90" spans="1:7" x14ac:dyDescent="0.3">
      <c r="A90" t="s">
        <v>46</v>
      </c>
      <c r="B90">
        <f t="shared" si="19"/>
        <v>4</v>
      </c>
      <c r="C90">
        <f t="shared" si="19"/>
        <v>1</v>
      </c>
      <c r="D90">
        <f t="shared" si="19"/>
        <v>0</v>
      </c>
      <c r="E90">
        <f t="shared" si="19"/>
        <v>13</v>
      </c>
      <c r="F90">
        <f t="shared" si="19"/>
        <v>0</v>
      </c>
      <c r="G90">
        <f t="shared" si="19"/>
        <v>18</v>
      </c>
    </row>
    <row r="91" spans="1:7" x14ac:dyDescent="0.3">
      <c r="A91" t="s">
        <v>47</v>
      </c>
      <c r="B91">
        <f t="shared" si="19"/>
        <v>30</v>
      </c>
      <c r="C91">
        <f t="shared" si="19"/>
        <v>3</v>
      </c>
      <c r="D91">
        <f t="shared" si="19"/>
        <v>1</v>
      </c>
      <c r="E91">
        <f t="shared" si="19"/>
        <v>42</v>
      </c>
      <c r="F91">
        <f t="shared" si="19"/>
        <v>0</v>
      </c>
      <c r="G91">
        <f t="shared" si="19"/>
        <v>76</v>
      </c>
    </row>
    <row r="92" spans="1:7" x14ac:dyDescent="0.3">
      <c r="A92" t="s">
        <v>48</v>
      </c>
      <c r="B92">
        <f t="shared" si="19"/>
        <v>5</v>
      </c>
      <c r="C92">
        <f t="shared" si="19"/>
        <v>1</v>
      </c>
      <c r="D92">
        <f t="shared" si="19"/>
        <v>0</v>
      </c>
      <c r="E92">
        <f t="shared" si="19"/>
        <v>11</v>
      </c>
      <c r="F92">
        <f t="shared" si="19"/>
        <v>0</v>
      </c>
      <c r="G92">
        <f t="shared" si="19"/>
        <v>17</v>
      </c>
    </row>
    <row r="93" spans="1:7" x14ac:dyDescent="0.3">
      <c r="A93" t="s">
        <v>49</v>
      </c>
      <c r="B93">
        <f t="shared" si="19"/>
        <v>14</v>
      </c>
      <c r="C93">
        <f t="shared" si="19"/>
        <v>4</v>
      </c>
      <c r="D93">
        <f t="shared" si="19"/>
        <v>2</v>
      </c>
      <c r="E93">
        <f t="shared" si="19"/>
        <v>25</v>
      </c>
      <c r="F93">
        <f t="shared" si="19"/>
        <v>0</v>
      </c>
      <c r="G93">
        <f t="shared" si="19"/>
        <v>45</v>
      </c>
    </row>
    <row r="94" spans="1:7" x14ac:dyDescent="0.3">
      <c r="A94" t="s">
        <v>50</v>
      </c>
      <c r="B94">
        <f t="shared" si="19"/>
        <v>0</v>
      </c>
      <c r="C94">
        <f t="shared" si="19"/>
        <v>0</v>
      </c>
      <c r="D94">
        <f t="shared" si="19"/>
        <v>0</v>
      </c>
      <c r="E94">
        <f t="shared" si="19"/>
        <v>1</v>
      </c>
      <c r="F94">
        <f t="shared" si="19"/>
        <v>0</v>
      </c>
      <c r="G94">
        <f t="shared" si="19"/>
        <v>1</v>
      </c>
    </row>
    <row r="95" spans="1:7" x14ac:dyDescent="0.3">
      <c r="A95" t="s">
        <v>32</v>
      </c>
      <c r="B95">
        <f t="shared" si="19"/>
        <v>66</v>
      </c>
      <c r="C95">
        <f t="shared" si="19"/>
        <v>9</v>
      </c>
      <c r="D95">
        <f t="shared" si="19"/>
        <v>3</v>
      </c>
      <c r="E95">
        <f t="shared" si="19"/>
        <v>132</v>
      </c>
      <c r="F95">
        <f t="shared" si="19"/>
        <v>0</v>
      </c>
      <c r="G95">
        <f t="shared" si="19"/>
        <v>210</v>
      </c>
    </row>
  </sheetData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AEF2-8D04-4AE5-A5BF-E13E79EEC9D6}">
  <dimension ref="A1:U95"/>
  <sheetViews>
    <sheetView workbookViewId="0">
      <selection activeCell="B4" sqref="B4"/>
    </sheetView>
  </sheetViews>
  <sheetFormatPr baseColWidth="10" defaultRowHeight="14.4" x14ac:dyDescent="0.3"/>
  <sheetData>
    <row r="1" spans="1:17" x14ac:dyDescent="0.3">
      <c r="A1" t="s">
        <v>122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119</v>
      </c>
      <c r="L2" t="s">
        <v>114</v>
      </c>
      <c r="M2" t="s">
        <v>120</v>
      </c>
      <c r="N2" t="s">
        <v>115</v>
      </c>
    </row>
    <row r="3" spans="1:17" x14ac:dyDescent="0.3">
      <c r="A3" t="s">
        <v>5</v>
      </c>
      <c r="B3">
        <v>3</v>
      </c>
      <c r="C3">
        <v>2</v>
      </c>
      <c r="G3">
        <f t="shared" ref="G3:G9" si="0">SUM(B3:F3)</f>
        <v>5</v>
      </c>
      <c r="H3" s="5">
        <f>G3/$G$11</f>
        <v>0.19230769230769232</v>
      </c>
      <c r="J3" t="s">
        <v>5</v>
      </c>
      <c r="K3">
        <v>81</v>
      </c>
      <c r="L3">
        <v>73</v>
      </c>
      <c r="M3" s="1">
        <f t="shared" ref="M3:M11" si="1">(K3/K$11)*100</f>
        <v>45.762711864406782</v>
      </c>
      <c r="N3" s="1">
        <f t="shared" ref="N3:N11" si="2">(L3/L$11)*100</f>
        <v>34.272300469483568</v>
      </c>
      <c r="O3" s="1"/>
      <c r="P3" s="1"/>
      <c r="Q3" s="1"/>
    </row>
    <row r="4" spans="1:17" x14ac:dyDescent="0.3">
      <c r="A4" t="s">
        <v>6</v>
      </c>
      <c r="B4">
        <v>1</v>
      </c>
      <c r="G4">
        <f t="shared" si="0"/>
        <v>1</v>
      </c>
      <c r="H4" s="5">
        <f t="shared" ref="H4:H10" si="3">G4/$G$11</f>
        <v>3.8461538461538464E-2</v>
      </c>
      <c r="J4" t="s">
        <v>6</v>
      </c>
      <c r="K4">
        <v>3</v>
      </c>
      <c r="L4">
        <v>3</v>
      </c>
      <c r="M4" s="1">
        <f t="shared" si="1"/>
        <v>1.6949152542372881</v>
      </c>
      <c r="N4" s="1">
        <f t="shared" si="2"/>
        <v>1.4084507042253522</v>
      </c>
      <c r="O4" s="1"/>
      <c r="P4" s="1"/>
      <c r="Q4" s="1"/>
    </row>
    <row r="5" spans="1:17" x14ac:dyDescent="0.3">
      <c r="A5" t="s">
        <v>33</v>
      </c>
      <c r="B5">
        <v>2</v>
      </c>
      <c r="G5">
        <f t="shared" si="0"/>
        <v>2</v>
      </c>
      <c r="H5" s="5">
        <f t="shared" si="3"/>
        <v>7.6923076923076927E-2</v>
      </c>
      <c r="J5" t="s">
        <v>58</v>
      </c>
      <c r="K5">
        <v>12</v>
      </c>
      <c r="L5">
        <v>4</v>
      </c>
      <c r="M5" s="1">
        <f t="shared" si="1"/>
        <v>6.7796610169491522</v>
      </c>
      <c r="N5" s="1">
        <f t="shared" si="2"/>
        <v>1.8779342723004695</v>
      </c>
      <c r="O5" s="1"/>
      <c r="P5" s="1"/>
      <c r="Q5" s="1"/>
    </row>
    <row r="6" spans="1:17" x14ac:dyDescent="0.3">
      <c r="A6" t="s">
        <v>8</v>
      </c>
      <c r="B6">
        <v>3</v>
      </c>
      <c r="C6">
        <v>2</v>
      </c>
      <c r="E6" s="2"/>
      <c r="G6" s="2">
        <f t="shared" si="0"/>
        <v>5</v>
      </c>
      <c r="H6" s="5">
        <f t="shared" si="3"/>
        <v>0.19230769230769232</v>
      </c>
      <c r="J6" t="s">
        <v>8</v>
      </c>
      <c r="K6">
        <v>18</v>
      </c>
      <c r="L6">
        <v>17</v>
      </c>
      <c r="M6" s="1">
        <f t="shared" si="1"/>
        <v>10.16949152542373</v>
      </c>
      <c r="N6" s="1">
        <f t="shared" si="2"/>
        <v>7.981220657276995</v>
      </c>
      <c r="O6" s="1"/>
      <c r="P6" s="1"/>
      <c r="Q6" s="1"/>
    </row>
    <row r="7" spans="1:17" x14ac:dyDescent="0.3">
      <c r="A7" t="s">
        <v>9</v>
      </c>
      <c r="B7">
        <v>2</v>
      </c>
      <c r="C7">
        <v>1</v>
      </c>
      <c r="G7">
        <f t="shared" si="0"/>
        <v>3</v>
      </c>
      <c r="H7" s="5">
        <f t="shared" si="3"/>
        <v>0.11538461538461539</v>
      </c>
      <c r="J7" t="s">
        <v>9</v>
      </c>
      <c r="K7">
        <v>22</v>
      </c>
      <c r="L7">
        <v>28</v>
      </c>
      <c r="M7" s="1">
        <f t="shared" si="1"/>
        <v>12.429378531073446</v>
      </c>
      <c r="N7" s="1">
        <f t="shared" si="2"/>
        <v>13.145539906103288</v>
      </c>
      <c r="O7" s="1"/>
      <c r="P7" s="1"/>
      <c r="Q7" s="1"/>
    </row>
    <row r="8" spans="1:17" x14ac:dyDescent="0.3">
      <c r="A8" t="s">
        <v>10</v>
      </c>
      <c r="B8">
        <v>1</v>
      </c>
      <c r="G8">
        <f t="shared" si="0"/>
        <v>1</v>
      </c>
      <c r="H8" s="5">
        <f t="shared" si="3"/>
        <v>3.8461538461538464E-2</v>
      </c>
      <c r="J8" t="s">
        <v>10</v>
      </c>
      <c r="K8">
        <v>1</v>
      </c>
      <c r="L8">
        <v>2</v>
      </c>
      <c r="M8" s="1">
        <f t="shared" si="1"/>
        <v>0.56497175141242939</v>
      </c>
      <c r="N8" s="1">
        <f t="shared" si="2"/>
        <v>0.93896713615023475</v>
      </c>
      <c r="O8" s="1"/>
      <c r="P8" s="1"/>
      <c r="Q8" s="1"/>
    </row>
    <row r="9" spans="1:17" x14ac:dyDescent="0.3">
      <c r="A9" t="s">
        <v>35</v>
      </c>
      <c r="B9">
        <v>1</v>
      </c>
      <c r="G9">
        <f t="shared" si="0"/>
        <v>1</v>
      </c>
      <c r="H9" s="5">
        <f t="shared" si="3"/>
        <v>3.8461538461538464E-2</v>
      </c>
      <c r="J9" t="s">
        <v>35</v>
      </c>
      <c r="K9">
        <v>4</v>
      </c>
      <c r="L9">
        <v>1</v>
      </c>
      <c r="M9" s="1">
        <f t="shared" si="1"/>
        <v>2.2598870056497176</v>
      </c>
      <c r="N9" s="1">
        <f t="shared" si="2"/>
        <v>0.46948356807511737</v>
      </c>
      <c r="O9" s="1"/>
      <c r="P9" s="1"/>
      <c r="Q9" s="1"/>
    </row>
    <row r="10" spans="1:17" x14ac:dyDescent="0.3">
      <c r="A10" t="s">
        <v>12</v>
      </c>
      <c r="B10">
        <v>6</v>
      </c>
      <c r="C10">
        <v>1</v>
      </c>
      <c r="F10">
        <v>1</v>
      </c>
      <c r="G10">
        <f>SUM(B10:F10)</f>
        <v>8</v>
      </c>
      <c r="H10" s="5">
        <f t="shared" si="3"/>
        <v>0.30769230769230771</v>
      </c>
      <c r="J10" t="s">
        <v>12</v>
      </c>
      <c r="K10">
        <v>36</v>
      </c>
      <c r="L10">
        <v>85</v>
      </c>
      <c r="M10" s="1">
        <f t="shared" si="1"/>
        <v>20.33898305084746</v>
      </c>
      <c r="N10" s="1">
        <f t="shared" si="2"/>
        <v>39.906103286384976</v>
      </c>
      <c r="O10" s="1"/>
      <c r="P10" s="1"/>
      <c r="Q10" s="1"/>
    </row>
    <row r="11" spans="1:17" x14ac:dyDescent="0.3">
      <c r="A11" t="s">
        <v>34</v>
      </c>
      <c r="B11">
        <f t="shared" ref="B11:F11" si="4">SUM(B3:B10)</f>
        <v>19</v>
      </c>
      <c r="C11">
        <f t="shared" si="4"/>
        <v>6</v>
      </c>
      <c r="D11">
        <f t="shared" si="4"/>
        <v>0</v>
      </c>
      <c r="E11" s="2">
        <f t="shared" si="4"/>
        <v>0</v>
      </c>
      <c r="F11">
        <f t="shared" si="4"/>
        <v>1</v>
      </c>
      <c r="G11" s="2">
        <f>SUM(B11:F11)</f>
        <v>26</v>
      </c>
      <c r="H11" s="24"/>
      <c r="J11" t="s">
        <v>13</v>
      </c>
      <c r="K11">
        <f>SUM(K3:K10)</f>
        <v>177</v>
      </c>
      <c r="L11">
        <f>SUM(L3:L10)</f>
        <v>213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22</v>
      </c>
      <c r="E12">
        <v>32</v>
      </c>
      <c r="G12">
        <f t="shared" ref="G12:G38" si="5">SUM(B12:F12)</f>
        <v>54</v>
      </c>
      <c r="H12" s="5">
        <f>G12/$G$20</f>
        <v>0.33128834355828218</v>
      </c>
    </row>
    <row r="13" spans="1:17" x14ac:dyDescent="0.3">
      <c r="A13" t="s">
        <v>6</v>
      </c>
      <c r="B13">
        <v>2</v>
      </c>
      <c r="G13">
        <f t="shared" si="5"/>
        <v>2</v>
      </c>
      <c r="H13" s="5">
        <f t="shared" ref="H13:H19" si="6">G13/$G$20</f>
        <v>1.2269938650306749E-2</v>
      </c>
      <c r="J13" t="s">
        <v>40</v>
      </c>
    </row>
    <row r="14" spans="1:17" x14ac:dyDescent="0.3">
      <c r="A14" t="s">
        <v>33</v>
      </c>
      <c r="B14">
        <v>2</v>
      </c>
      <c r="G14">
        <f t="shared" si="5"/>
        <v>2</v>
      </c>
      <c r="H14" s="5">
        <f t="shared" si="6"/>
        <v>1.2269938650306749E-2</v>
      </c>
      <c r="J14" t="s">
        <v>14</v>
      </c>
      <c r="K14" t="s">
        <v>119</v>
      </c>
      <c r="L14" t="s">
        <v>114</v>
      </c>
      <c r="M14">
        <v>2006</v>
      </c>
      <c r="N14">
        <v>2007</v>
      </c>
      <c r="O14">
        <v>2006</v>
      </c>
      <c r="P14">
        <v>2007</v>
      </c>
    </row>
    <row r="15" spans="1:17" x14ac:dyDescent="0.3">
      <c r="A15" t="s">
        <v>8</v>
      </c>
      <c r="B15">
        <v>4</v>
      </c>
      <c r="E15">
        <v>7</v>
      </c>
      <c r="G15">
        <f t="shared" si="5"/>
        <v>11</v>
      </c>
      <c r="H15" s="5">
        <f t="shared" si="6"/>
        <v>6.7484662576687116E-2</v>
      </c>
      <c r="J15" t="s">
        <v>16</v>
      </c>
      <c r="K15">
        <v>65</v>
      </c>
      <c r="L15">
        <v>86</v>
      </c>
      <c r="M15">
        <v>18.899999999999999</v>
      </c>
      <c r="N15">
        <v>24.5</v>
      </c>
      <c r="O15">
        <v>2446</v>
      </c>
      <c r="P15">
        <v>3457</v>
      </c>
    </row>
    <row r="16" spans="1:17" x14ac:dyDescent="0.3">
      <c r="A16" t="s">
        <v>9</v>
      </c>
      <c r="B16">
        <v>7</v>
      </c>
      <c r="E16">
        <v>17</v>
      </c>
      <c r="G16">
        <f t="shared" si="5"/>
        <v>24</v>
      </c>
      <c r="H16" s="5">
        <f t="shared" si="6"/>
        <v>0.14723926380368099</v>
      </c>
      <c r="J16" t="s">
        <v>17</v>
      </c>
      <c r="K16">
        <v>6</v>
      </c>
      <c r="L16">
        <v>6</v>
      </c>
      <c r="M16">
        <v>16.600000000000001</v>
      </c>
      <c r="N16">
        <v>23.7</v>
      </c>
      <c r="O16">
        <v>1964</v>
      </c>
      <c r="P16">
        <v>1973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6</v>
      </c>
      <c r="L17">
        <v>12</v>
      </c>
      <c r="M17">
        <v>4.5999999999999996</v>
      </c>
      <c r="N17">
        <v>12.3</v>
      </c>
      <c r="O17">
        <v>1566</v>
      </c>
      <c r="P17">
        <v>1842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7</v>
      </c>
      <c r="L18">
        <v>12</v>
      </c>
      <c r="M18">
        <v>8.6</v>
      </c>
      <c r="N18">
        <v>13.7</v>
      </c>
      <c r="O18">
        <v>1472</v>
      </c>
      <c r="P18">
        <v>1106</v>
      </c>
    </row>
    <row r="19" spans="1:18" x14ac:dyDescent="0.3">
      <c r="A19" t="s">
        <v>12</v>
      </c>
      <c r="B19">
        <v>30</v>
      </c>
      <c r="E19" s="3">
        <v>40</v>
      </c>
      <c r="F19" s="3"/>
      <c r="G19" s="3">
        <f t="shared" si="5"/>
        <v>70</v>
      </c>
      <c r="H19" s="5">
        <f t="shared" si="6"/>
        <v>0.42944785276073622</v>
      </c>
      <c r="J19" t="s">
        <v>20</v>
      </c>
      <c r="K19">
        <v>93</v>
      </c>
      <c r="L19">
        <v>96</v>
      </c>
      <c r="M19">
        <v>28.2</v>
      </c>
      <c r="N19">
        <v>28.9</v>
      </c>
      <c r="O19">
        <v>4144</v>
      </c>
      <c r="P19">
        <v>3321</v>
      </c>
    </row>
    <row r="20" spans="1:18" x14ac:dyDescent="0.3">
      <c r="A20" t="s">
        <v>36</v>
      </c>
      <c r="B20">
        <f>SUM(B12:B19)</f>
        <v>67</v>
      </c>
      <c r="C20">
        <f t="shared" ref="C20:F20" si="7">SUM(C12:C19)</f>
        <v>0</v>
      </c>
      <c r="D20">
        <f t="shared" si="7"/>
        <v>0</v>
      </c>
      <c r="E20" s="3">
        <f t="shared" si="7"/>
        <v>96</v>
      </c>
      <c r="F20" s="3">
        <f t="shared" si="7"/>
        <v>0</v>
      </c>
      <c r="G20" s="3">
        <f t="shared" si="5"/>
        <v>163</v>
      </c>
      <c r="J20" t="s">
        <v>21</v>
      </c>
      <c r="K20">
        <v>0</v>
      </c>
      <c r="L20">
        <v>1</v>
      </c>
      <c r="M20">
        <v>0</v>
      </c>
      <c r="N20">
        <v>7.7</v>
      </c>
      <c r="O20">
        <v>0</v>
      </c>
      <c r="P20">
        <v>1313</v>
      </c>
    </row>
    <row r="21" spans="1:18" x14ac:dyDescent="0.3">
      <c r="A21" t="s">
        <v>5</v>
      </c>
      <c r="D21">
        <v>8</v>
      </c>
      <c r="G21">
        <f t="shared" si="5"/>
        <v>8</v>
      </c>
      <c r="H21" s="5">
        <f>G21/$G$29</f>
        <v>0.66666666666666663</v>
      </c>
      <c r="J21" t="s">
        <v>13</v>
      </c>
      <c r="K21">
        <f>SUM(K15:K20)</f>
        <v>177</v>
      </c>
      <c r="L21">
        <f>SUM(L15:L20)</f>
        <v>213</v>
      </c>
      <c r="M21">
        <v>18.899999999999999</v>
      </c>
      <c r="N21">
        <v>23.5</v>
      </c>
      <c r="O21">
        <v>2780</v>
      </c>
      <c r="P21">
        <v>2934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121</v>
      </c>
    </row>
    <row r="24" spans="1:18" x14ac:dyDescent="0.3">
      <c r="A24" t="s">
        <v>8</v>
      </c>
      <c r="G24">
        <f t="shared" si="5"/>
        <v>0</v>
      </c>
      <c r="H24" s="5">
        <f t="shared" si="8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D25">
        <v>1</v>
      </c>
      <c r="G25">
        <f t="shared" si="5"/>
        <v>1</v>
      </c>
      <c r="H25" s="5">
        <f t="shared" si="8"/>
        <v>8.3333333333333329E-2</v>
      </c>
      <c r="J25">
        <v>1997</v>
      </c>
      <c r="K25">
        <v>464</v>
      </c>
      <c r="L25">
        <v>33.700000000000003</v>
      </c>
      <c r="M25">
        <v>3</v>
      </c>
      <c r="N25">
        <v>0.2</v>
      </c>
      <c r="O25">
        <v>162</v>
      </c>
      <c r="P25">
        <v>11.8</v>
      </c>
      <c r="Q25">
        <v>299</v>
      </c>
      <c r="R25">
        <v>21.7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1998</v>
      </c>
      <c r="K26">
        <v>382</v>
      </c>
      <c r="L26">
        <v>29</v>
      </c>
      <c r="M26">
        <v>12</v>
      </c>
      <c r="N26">
        <v>0.9</v>
      </c>
      <c r="O26">
        <v>118</v>
      </c>
      <c r="P26">
        <v>9</v>
      </c>
      <c r="Q26">
        <v>252</v>
      </c>
      <c r="R26">
        <v>19.100000000000001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1999</v>
      </c>
      <c r="K27">
        <v>388</v>
      </c>
      <c r="L27">
        <v>34</v>
      </c>
      <c r="M27">
        <v>1</v>
      </c>
      <c r="N27">
        <v>0.1</v>
      </c>
      <c r="O27">
        <v>113</v>
      </c>
      <c r="P27">
        <v>9.9</v>
      </c>
      <c r="Q27">
        <v>274</v>
      </c>
      <c r="R27">
        <v>24</v>
      </c>
    </row>
    <row r="28" spans="1:18" x14ac:dyDescent="0.3">
      <c r="A28" t="s">
        <v>12</v>
      </c>
      <c r="D28">
        <v>3</v>
      </c>
      <c r="G28">
        <f t="shared" si="5"/>
        <v>3</v>
      </c>
      <c r="H28" s="5">
        <f t="shared" si="8"/>
        <v>0.25</v>
      </c>
      <c r="J28">
        <v>2000</v>
      </c>
      <c r="K28">
        <v>265</v>
      </c>
      <c r="L28">
        <v>27.3</v>
      </c>
      <c r="M28">
        <v>1</v>
      </c>
      <c r="N28">
        <v>0.1</v>
      </c>
      <c r="O28">
        <v>94</v>
      </c>
      <c r="P28">
        <v>9.6999999999999993</v>
      </c>
      <c r="Q28">
        <v>170</v>
      </c>
      <c r="R28">
        <v>17.5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12</v>
      </c>
      <c r="E29">
        <f t="shared" si="9"/>
        <v>0</v>
      </c>
      <c r="F29">
        <f t="shared" si="9"/>
        <v>0</v>
      </c>
      <c r="G29">
        <f t="shared" si="5"/>
        <v>12</v>
      </c>
      <c r="J29">
        <v>2001</v>
      </c>
      <c r="K29">
        <v>230</v>
      </c>
      <c r="L29">
        <v>25</v>
      </c>
      <c r="M29">
        <v>1</v>
      </c>
      <c r="N29">
        <v>0.1</v>
      </c>
      <c r="O29">
        <v>61</v>
      </c>
      <c r="P29">
        <v>6.5</v>
      </c>
      <c r="Q29">
        <v>168</v>
      </c>
      <c r="R29">
        <v>18.3</v>
      </c>
    </row>
    <row r="30" spans="1:18" x14ac:dyDescent="0.3">
      <c r="A30" t="s">
        <v>5</v>
      </c>
      <c r="B30" s="3"/>
      <c r="C30" s="3">
        <v>5</v>
      </c>
      <c r="D30" s="3">
        <v>1</v>
      </c>
      <c r="E30" s="3"/>
      <c r="F30" s="3"/>
      <c r="G30">
        <f t="shared" si="5"/>
        <v>6</v>
      </c>
      <c r="H30" s="5">
        <f>G30/$G$38</f>
        <v>0.5</v>
      </c>
      <c r="J30">
        <v>2002</v>
      </c>
      <c r="K30">
        <v>205</v>
      </c>
      <c r="L30">
        <v>22.2</v>
      </c>
      <c r="M30">
        <v>2</v>
      </c>
      <c r="N30">
        <v>0.2</v>
      </c>
      <c r="O30">
        <v>80</v>
      </c>
      <c r="P30">
        <v>8.6999999999999993</v>
      </c>
      <c r="Q30">
        <v>123</v>
      </c>
      <c r="R30">
        <v>13.3</v>
      </c>
    </row>
    <row r="31" spans="1:18" x14ac:dyDescent="0.3">
      <c r="A31" t="s">
        <v>6</v>
      </c>
      <c r="B31" s="3"/>
      <c r="C31" s="3"/>
      <c r="D31" s="3"/>
      <c r="E31" s="3"/>
      <c r="F31" s="3"/>
      <c r="G31">
        <f t="shared" si="5"/>
        <v>0</v>
      </c>
      <c r="H31" s="5">
        <f t="shared" ref="H31:H37" si="10">G31/$G$38</f>
        <v>0</v>
      </c>
      <c r="J31">
        <v>2003</v>
      </c>
      <c r="K31">
        <v>226</v>
      </c>
      <c r="L31">
        <v>23.9</v>
      </c>
      <c r="M31">
        <v>2</v>
      </c>
      <c r="N31">
        <v>0.2</v>
      </c>
      <c r="O31">
        <v>72</v>
      </c>
      <c r="P31">
        <v>7.6</v>
      </c>
      <c r="Q31">
        <v>152</v>
      </c>
      <c r="R31">
        <v>16.100000000000001</v>
      </c>
    </row>
    <row r="32" spans="1:18" x14ac:dyDescent="0.3">
      <c r="A32" t="s">
        <v>33</v>
      </c>
      <c r="B32" s="3"/>
      <c r="C32" s="3"/>
      <c r="D32" s="3"/>
      <c r="E32" s="3"/>
      <c r="F32" s="3"/>
      <c r="G32">
        <f t="shared" si="5"/>
        <v>0</v>
      </c>
      <c r="H32" s="5">
        <f t="shared" si="10"/>
        <v>0</v>
      </c>
      <c r="J32">
        <v>2004</v>
      </c>
      <c r="K32">
        <v>187</v>
      </c>
      <c r="L32">
        <v>20.9</v>
      </c>
      <c r="M32">
        <v>3</v>
      </c>
      <c r="N32">
        <v>0.3</v>
      </c>
      <c r="O32">
        <v>60</v>
      </c>
      <c r="P32">
        <v>6.7</v>
      </c>
      <c r="Q32">
        <v>124</v>
      </c>
      <c r="R32">
        <v>13.9</v>
      </c>
    </row>
    <row r="33" spans="1:21" x14ac:dyDescent="0.3">
      <c r="A33" t="s">
        <v>8</v>
      </c>
      <c r="B33" s="3"/>
      <c r="C33" s="3"/>
      <c r="D33" s="3">
        <v>1</v>
      </c>
      <c r="E33" s="3"/>
      <c r="F33" s="3"/>
      <c r="G33">
        <f t="shared" si="5"/>
        <v>1</v>
      </c>
      <c r="H33" s="5">
        <f t="shared" si="10"/>
        <v>8.3333333333333329E-2</v>
      </c>
      <c r="J33">
        <v>2005</v>
      </c>
      <c r="K33">
        <v>183</v>
      </c>
      <c r="L33">
        <v>20.9</v>
      </c>
      <c r="M33">
        <v>0</v>
      </c>
      <c r="N33">
        <v>0</v>
      </c>
      <c r="O33">
        <v>58</v>
      </c>
      <c r="P33">
        <v>6.6</v>
      </c>
      <c r="Q33">
        <v>125</v>
      </c>
      <c r="R33">
        <v>14.3</v>
      </c>
    </row>
    <row r="34" spans="1:21" x14ac:dyDescent="0.3">
      <c r="A34" t="s">
        <v>9</v>
      </c>
      <c r="B34" s="3"/>
      <c r="C34" s="3"/>
      <c r="D34" s="3"/>
      <c r="E34" s="3"/>
      <c r="F34" s="3"/>
      <c r="G34">
        <f t="shared" si="5"/>
        <v>0</v>
      </c>
      <c r="H34" s="5">
        <f t="shared" si="10"/>
        <v>0</v>
      </c>
      <c r="J34">
        <v>2006</v>
      </c>
      <c r="K34">
        <v>177</v>
      </c>
      <c r="L34">
        <v>18.899999999999999</v>
      </c>
      <c r="M34">
        <v>1</v>
      </c>
      <c r="N34">
        <v>0.1</v>
      </c>
      <c r="O34">
        <v>65</v>
      </c>
      <c r="P34">
        <v>7</v>
      </c>
      <c r="Q34">
        <v>111</v>
      </c>
      <c r="R34">
        <v>11.9</v>
      </c>
    </row>
    <row r="35" spans="1:21" x14ac:dyDescent="0.3">
      <c r="A35" t="s">
        <v>10</v>
      </c>
      <c r="B35" s="3"/>
      <c r="C35" s="3">
        <v>1</v>
      </c>
      <c r="D35" s="3"/>
      <c r="E35" s="3"/>
      <c r="F35" s="3"/>
      <c r="G35">
        <f t="shared" si="5"/>
        <v>1</v>
      </c>
      <c r="H35" s="5">
        <f t="shared" si="10"/>
        <v>8.3333333333333329E-2</v>
      </c>
      <c r="J35">
        <v>2007</v>
      </c>
      <c r="K35">
        <v>213</v>
      </c>
      <c r="L35">
        <v>23.5</v>
      </c>
      <c r="M35">
        <v>0</v>
      </c>
      <c r="N35">
        <v>0</v>
      </c>
      <c r="O35">
        <v>63</v>
      </c>
      <c r="P35">
        <v>7</v>
      </c>
      <c r="Q35">
        <v>150</v>
      </c>
      <c r="R35">
        <v>16.600000000000001</v>
      </c>
    </row>
    <row r="36" spans="1:21" x14ac:dyDescent="0.3">
      <c r="A36" t="s">
        <v>35</v>
      </c>
      <c r="B36" s="3"/>
      <c r="C36" s="3"/>
      <c r="D36" s="3"/>
      <c r="E36" s="3"/>
      <c r="F36" s="3"/>
      <c r="G36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>
        <v>3</v>
      </c>
      <c r="D37" s="3">
        <v>1</v>
      </c>
      <c r="E37" s="3"/>
      <c r="F37" s="3"/>
      <c r="G37">
        <f t="shared" si="5"/>
        <v>4</v>
      </c>
      <c r="H37" s="5">
        <f t="shared" si="10"/>
        <v>0.33333333333333331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9</v>
      </c>
      <c r="D38">
        <f t="shared" si="11"/>
        <v>3</v>
      </c>
      <c r="E38">
        <f t="shared" si="11"/>
        <v>0</v>
      </c>
      <c r="F38">
        <f t="shared" si="11"/>
        <v>0</v>
      </c>
      <c r="G38">
        <f t="shared" si="5"/>
        <v>12</v>
      </c>
    </row>
    <row r="39" spans="1:21" x14ac:dyDescent="0.3">
      <c r="G39" s="2">
        <f>SUM(G38,G29,G20,G11)</f>
        <v>213</v>
      </c>
    </row>
    <row r="40" spans="1:21" x14ac:dyDescent="0.3">
      <c r="A40" t="s">
        <v>123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2</v>
      </c>
      <c r="G42">
        <f>SUM(B42:F42)</f>
        <v>2</v>
      </c>
    </row>
    <row r="43" spans="1:21" x14ac:dyDescent="0.3">
      <c r="A43" t="s">
        <v>65</v>
      </c>
      <c r="G43">
        <f t="shared" ref="G43:G81" si="12">SUM(B43:F43)</f>
        <v>0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2</v>
      </c>
      <c r="G44">
        <f t="shared" si="12"/>
        <v>2</v>
      </c>
      <c r="J44">
        <v>213</v>
      </c>
      <c r="K44">
        <v>9.0500000000000007</v>
      </c>
      <c r="L44">
        <v>0</v>
      </c>
      <c r="M44">
        <v>63</v>
      </c>
      <c r="N44">
        <v>150</v>
      </c>
      <c r="O44">
        <v>26</v>
      </c>
      <c r="P44">
        <v>163</v>
      </c>
      <c r="Q44">
        <v>12</v>
      </c>
      <c r="R44">
        <v>12</v>
      </c>
      <c r="S44">
        <v>26573</v>
      </c>
      <c r="T44">
        <v>2934</v>
      </c>
      <c r="U44">
        <v>124.8</v>
      </c>
    </row>
    <row r="45" spans="1:21" x14ac:dyDescent="0.3">
      <c r="A45" t="s">
        <v>45</v>
      </c>
      <c r="B45">
        <v>1</v>
      </c>
      <c r="C45">
        <v>1</v>
      </c>
      <c r="G45">
        <f t="shared" si="12"/>
        <v>2</v>
      </c>
    </row>
    <row r="46" spans="1:21" x14ac:dyDescent="0.3">
      <c r="A46" t="s">
        <v>46</v>
      </c>
      <c r="G46">
        <f t="shared" si="12"/>
        <v>0</v>
      </c>
      <c r="J46" t="s">
        <v>77</v>
      </c>
      <c r="K46">
        <f>J44/K44</f>
        <v>23.535911602209943</v>
      </c>
    </row>
    <row r="47" spans="1:21" x14ac:dyDescent="0.3">
      <c r="A47" t="s">
        <v>47</v>
      </c>
      <c r="B47">
        <v>10</v>
      </c>
      <c r="C47">
        <v>4</v>
      </c>
      <c r="G47">
        <f t="shared" si="12"/>
        <v>14</v>
      </c>
    </row>
    <row r="48" spans="1:21" x14ac:dyDescent="0.3">
      <c r="A48" t="s">
        <v>48</v>
      </c>
      <c r="B48">
        <v>1</v>
      </c>
      <c r="C48">
        <v>1</v>
      </c>
      <c r="G48">
        <f>SUM(B48:F48)</f>
        <v>2</v>
      </c>
    </row>
    <row r="49" spans="1:7" x14ac:dyDescent="0.3">
      <c r="A49" t="s">
        <v>49</v>
      </c>
      <c r="B49">
        <v>2</v>
      </c>
      <c r="F49">
        <v>1</v>
      </c>
      <c r="G49">
        <f>SUM(B49:F49)</f>
        <v>3</v>
      </c>
    </row>
    <row r="50" spans="1:7" x14ac:dyDescent="0.3">
      <c r="A50" t="s">
        <v>50</v>
      </c>
      <c r="B50">
        <v>1</v>
      </c>
      <c r="G50">
        <f t="shared" si="12"/>
        <v>1</v>
      </c>
    </row>
    <row r="51" spans="1:7" x14ac:dyDescent="0.3">
      <c r="A51" t="s">
        <v>34</v>
      </c>
      <c r="B51">
        <f>SUM(B42:B50)</f>
        <v>19</v>
      </c>
      <c r="C51">
        <f t="shared" ref="C51:F51" si="13">SUM(C42:C50)</f>
        <v>6</v>
      </c>
      <c r="D51">
        <f t="shared" si="13"/>
        <v>0</v>
      </c>
      <c r="E51">
        <f t="shared" si="13"/>
        <v>0</v>
      </c>
      <c r="F51">
        <f t="shared" si="13"/>
        <v>1</v>
      </c>
      <c r="G51">
        <f t="shared" si="12"/>
        <v>26</v>
      </c>
    </row>
    <row r="52" spans="1:7" x14ac:dyDescent="0.3">
      <c r="A52" t="s">
        <v>51</v>
      </c>
      <c r="B52">
        <v>4</v>
      </c>
      <c r="E52">
        <v>7</v>
      </c>
      <c r="G52">
        <f t="shared" si="12"/>
        <v>11</v>
      </c>
    </row>
    <row r="53" spans="1:7" x14ac:dyDescent="0.3">
      <c r="A53" t="s">
        <v>65</v>
      </c>
      <c r="B53">
        <v>3</v>
      </c>
      <c r="E53">
        <v>6</v>
      </c>
      <c r="G53">
        <f t="shared" si="12"/>
        <v>9</v>
      </c>
    </row>
    <row r="54" spans="1:7" x14ac:dyDescent="0.3">
      <c r="A54" t="s">
        <v>44</v>
      </c>
      <c r="B54">
        <v>7</v>
      </c>
      <c r="E54">
        <v>12</v>
      </c>
      <c r="G54">
        <f t="shared" si="12"/>
        <v>19</v>
      </c>
    </row>
    <row r="55" spans="1:7" x14ac:dyDescent="0.3">
      <c r="A55" t="s">
        <v>45</v>
      </c>
      <c r="B55">
        <v>4</v>
      </c>
      <c r="E55">
        <v>5</v>
      </c>
      <c r="G55">
        <f t="shared" si="12"/>
        <v>9</v>
      </c>
    </row>
    <row r="56" spans="1:7" x14ac:dyDescent="0.3">
      <c r="A56" t="s">
        <v>46</v>
      </c>
      <c r="B56">
        <v>2</v>
      </c>
      <c r="E56">
        <v>9</v>
      </c>
      <c r="G56">
        <f t="shared" si="12"/>
        <v>11</v>
      </c>
    </row>
    <row r="57" spans="1:7" x14ac:dyDescent="0.3">
      <c r="A57" t="s">
        <v>47</v>
      </c>
      <c r="B57">
        <v>26</v>
      </c>
      <c r="E57">
        <v>24</v>
      </c>
      <c r="G57">
        <f t="shared" si="12"/>
        <v>50</v>
      </c>
    </row>
    <row r="58" spans="1:7" x14ac:dyDescent="0.3">
      <c r="A58" t="s">
        <v>48</v>
      </c>
      <c r="B58">
        <v>6</v>
      </c>
      <c r="E58">
        <v>16</v>
      </c>
      <c r="G58">
        <f t="shared" si="12"/>
        <v>22</v>
      </c>
    </row>
    <row r="59" spans="1:7" x14ac:dyDescent="0.3">
      <c r="A59" t="s">
        <v>49</v>
      </c>
      <c r="B59">
        <v>15</v>
      </c>
      <c r="E59">
        <v>15</v>
      </c>
      <c r="G59">
        <f t="shared" si="12"/>
        <v>30</v>
      </c>
    </row>
    <row r="60" spans="1:7" x14ac:dyDescent="0.3">
      <c r="A60" t="s">
        <v>50</v>
      </c>
      <c r="E60">
        <v>2</v>
      </c>
      <c r="G60">
        <f t="shared" si="12"/>
        <v>2</v>
      </c>
    </row>
    <row r="61" spans="1:7" x14ac:dyDescent="0.3">
      <c r="A61" t="s">
        <v>36</v>
      </c>
      <c r="B61">
        <f>SUM(B52:B60)</f>
        <v>67</v>
      </c>
      <c r="C61">
        <f t="shared" ref="C61:F61" si="14">SUM(C52:C60)</f>
        <v>0</v>
      </c>
      <c r="D61">
        <f t="shared" si="14"/>
        <v>0</v>
      </c>
      <c r="E61">
        <f t="shared" si="14"/>
        <v>96</v>
      </c>
      <c r="F61">
        <f t="shared" si="14"/>
        <v>0</v>
      </c>
      <c r="G61" s="3">
        <f t="shared" si="12"/>
        <v>163</v>
      </c>
    </row>
    <row r="62" spans="1:7" x14ac:dyDescent="0.3">
      <c r="A62" t="s">
        <v>51</v>
      </c>
      <c r="D62">
        <v>1</v>
      </c>
      <c r="G62" s="3">
        <f t="shared" si="12"/>
        <v>1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D65">
        <v>1</v>
      </c>
      <c r="G65" s="3">
        <f t="shared" si="12"/>
        <v>1</v>
      </c>
    </row>
    <row r="66" spans="1:7" x14ac:dyDescent="0.3">
      <c r="A66" t="s">
        <v>46</v>
      </c>
      <c r="G66" s="3">
        <f t="shared" si="12"/>
        <v>0</v>
      </c>
    </row>
    <row r="67" spans="1:7" x14ac:dyDescent="0.3">
      <c r="A67" t="s">
        <v>47</v>
      </c>
      <c r="D67">
        <v>4</v>
      </c>
      <c r="G67" s="3">
        <f t="shared" si="12"/>
        <v>4</v>
      </c>
    </row>
    <row r="68" spans="1:7" x14ac:dyDescent="0.3">
      <c r="A68" t="s">
        <v>48</v>
      </c>
      <c r="D68">
        <v>1</v>
      </c>
      <c r="G68" s="3">
        <f t="shared" si="12"/>
        <v>1</v>
      </c>
    </row>
    <row r="69" spans="1:7" x14ac:dyDescent="0.3">
      <c r="A69" t="s">
        <v>49</v>
      </c>
      <c r="D69">
        <v>3</v>
      </c>
      <c r="G69" s="3">
        <f t="shared" si="12"/>
        <v>3</v>
      </c>
    </row>
    <row r="70" spans="1:7" x14ac:dyDescent="0.3">
      <c r="A70" t="s">
        <v>50</v>
      </c>
      <c r="D70">
        <v>2</v>
      </c>
      <c r="G70" s="3">
        <f t="shared" si="12"/>
        <v>2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12</v>
      </c>
      <c r="E71">
        <f t="shared" si="15"/>
        <v>0</v>
      </c>
      <c r="F71">
        <f t="shared" si="15"/>
        <v>0</v>
      </c>
      <c r="G71" s="3">
        <f>SUM(B71:F71)</f>
        <v>12</v>
      </c>
    </row>
    <row r="72" spans="1:7" x14ac:dyDescent="0.3">
      <c r="A72" t="s">
        <v>51</v>
      </c>
      <c r="G72" s="3">
        <f t="shared" si="12"/>
        <v>0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C74">
        <v>1</v>
      </c>
      <c r="G74" s="3">
        <f t="shared" si="12"/>
        <v>1</v>
      </c>
    </row>
    <row r="75" spans="1:7" x14ac:dyDescent="0.3">
      <c r="A75" t="s">
        <v>45</v>
      </c>
      <c r="G75" s="3">
        <f t="shared" si="12"/>
        <v>0</v>
      </c>
    </row>
    <row r="76" spans="1:7" x14ac:dyDescent="0.3">
      <c r="A76" t="s">
        <v>46</v>
      </c>
      <c r="C76">
        <v>1</v>
      </c>
      <c r="G76" s="3">
        <f t="shared" si="12"/>
        <v>1</v>
      </c>
    </row>
    <row r="77" spans="1:7" x14ac:dyDescent="0.3">
      <c r="A77" t="s">
        <v>47</v>
      </c>
      <c r="C77">
        <v>2</v>
      </c>
      <c r="D77">
        <v>1</v>
      </c>
      <c r="G77" s="3">
        <f t="shared" si="12"/>
        <v>3</v>
      </c>
    </row>
    <row r="78" spans="1:7" x14ac:dyDescent="0.3">
      <c r="A78" t="s">
        <v>48</v>
      </c>
      <c r="C78">
        <v>1</v>
      </c>
      <c r="D78">
        <v>1</v>
      </c>
      <c r="G78" s="3">
        <f t="shared" si="12"/>
        <v>2</v>
      </c>
    </row>
    <row r="79" spans="1:7" x14ac:dyDescent="0.3">
      <c r="A79" t="s">
        <v>49</v>
      </c>
      <c r="C79">
        <v>1</v>
      </c>
      <c r="D79">
        <v>1</v>
      </c>
      <c r="G79" s="3">
        <f t="shared" si="12"/>
        <v>2</v>
      </c>
    </row>
    <row r="80" spans="1:7" x14ac:dyDescent="0.3">
      <c r="A80" t="s">
        <v>50</v>
      </c>
      <c r="C80">
        <v>3</v>
      </c>
      <c r="G80" s="3">
        <f t="shared" si="12"/>
        <v>3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9</v>
      </c>
      <c r="D81">
        <f t="shared" si="16"/>
        <v>3</v>
      </c>
      <c r="E81">
        <f t="shared" si="16"/>
        <v>0</v>
      </c>
      <c r="F81">
        <f t="shared" si="16"/>
        <v>0</v>
      </c>
      <c r="G81" s="3">
        <f t="shared" si="12"/>
        <v>12</v>
      </c>
    </row>
    <row r="82" spans="1:7" x14ac:dyDescent="0.3">
      <c r="A82" t="s">
        <v>52</v>
      </c>
      <c r="B82">
        <f>SUM(B81,B71,B61,B51)</f>
        <v>86</v>
      </c>
      <c r="C82">
        <f t="shared" ref="C82:F82" si="17">SUM(C81,C71,C61,C51)</f>
        <v>15</v>
      </c>
      <c r="D82">
        <f t="shared" si="17"/>
        <v>15</v>
      </c>
      <c r="E82">
        <f t="shared" si="17"/>
        <v>96</v>
      </c>
      <c r="F82">
        <f t="shared" si="17"/>
        <v>1</v>
      </c>
      <c r="G82" s="3">
        <f>SUM(G81,G71,G61,G51)</f>
        <v>213</v>
      </c>
    </row>
    <row r="86" spans="1:7" x14ac:dyDescent="0.3">
      <c r="A86" t="s">
        <v>51</v>
      </c>
      <c r="B86">
        <f>B72+B62+B52+B42</f>
        <v>6</v>
      </c>
      <c r="C86">
        <f t="shared" ref="C86:G86" si="18">C72+C62+C52+C42</f>
        <v>0</v>
      </c>
      <c r="D86">
        <f t="shared" si="18"/>
        <v>1</v>
      </c>
      <c r="E86">
        <f t="shared" si="18"/>
        <v>7</v>
      </c>
      <c r="F86">
        <f t="shared" si="18"/>
        <v>0</v>
      </c>
      <c r="G86">
        <f t="shared" si="18"/>
        <v>14</v>
      </c>
    </row>
    <row r="87" spans="1:7" x14ac:dyDescent="0.3">
      <c r="A87" t="s">
        <v>65</v>
      </c>
      <c r="B87">
        <f t="shared" ref="B87:G95" si="19">B73+B63+B53+B43</f>
        <v>3</v>
      </c>
      <c r="C87">
        <f t="shared" si="19"/>
        <v>0</v>
      </c>
      <c r="D87">
        <f t="shared" si="19"/>
        <v>0</v>
      </c>
      <c r="E87">
        <f t="shared" si="19"/>
        <v>6</v>
      </c>
      <c r="F87">
        <f t="shared" si="19"/>
        <v>0</v>
      </c>
      <c r="G87">
        <f t="shared" si="19"/>
        <v>9</v>
      </c>
    </row>
    <row r="88" spans="1:7" x14ac:dyDescent="0.3">
      <c r="A88" t="s">
        <v>44</v>
      </c>
      <c r="B88">
        <f t="shared" si="19"/>
        <v>9</v>
      </c>
      <c r="C88">
        <f t="shared" si="19"/>
        <v>1</v>
      </c>
      <c r="D88">
        <f t="shared" si="19"/>
        <v>0</v>
      </c>
      <c r="E88">
        <f t="shared" si="19"/>
        <v>12</v>
      </c>
      <c r="F88">
        <f t="shared" si="19"/>
        <v>0</v>
      </c>
      <c r="G88">
        <f t="shared" si="19"/>
        <v>22</v>
      </c>
    </row>
    <row r="89" spans="1:7" x14ac:dyDescent="0.3">
      <c r="A89" t="s">
        <v>45</v>
      </c>
      <c r="B89">
        <f t="shared" si="19"/>
        <v>5</v>
      </c>
      <c r="C89">
        <f t="shared" si="19"/>
        <v>1</v>
      </c>
      <c r="D89">
        <f t="shared" si="19"/>
        <v>1</v>
      </c>
      <c r="E89">
        <f t="shared" si="19"/>
        <v>5</v>
      </c>
      <c r="F89">
        <f t="shared" si="19"/>
        <v>0</v>
      </c>
      <c r="G89">
        <f t="shared" si="19"/>
        <v>12</v>
      </c>
    </row>
    <row r="90" spans="1:7" x14ac:dyDescent="0.3">
      <c r="A90" t="s">
        <v>46</v>
      </c>
      <c r="B90">
        <f t="shared" si="19"/>
        <v>2</v>
      </c>
      <c r="C90">
        <f t="shared" si="19"/>
        <v>1</v>
      </c>
      <c r="D90">
        <f t="shared" si="19"/>
        <v>0</v>
      </c>
      <c r="E90">
        <f t="shared" si="19"/>
        <v>9</v>
      </c>
      <c r="F90">
        <f t="shared" si="19"/>
        <v>0</v>
      </c>
      <c r="G90">
        <f t="shared" si="19"/>
        <v>12</v>
      </c>
    </row>
    <row r="91" spans="1:7" x14ac:dyDescent="0.3">
      <c r="A91" t="s">
        <v>47</v>
      </c>
      <c r="B91">
        <f t="shared" si="19"/>
        <v>36</v>
      </c>
      <c r="C91">
        <f t="shared" si="19"/>
        <v>6</v>
      </c>
      <c r="D91">
        <f t="shared" si="19"/>
        <v>5</v>
      </c>
      <c r="E91">
        <f t="shared" si="19"/>
        <v>24</v>
      </c>
      <c r="F91">
        <f t="shared" si="19"/>
        <v>0</v>
      </c>
      <c r="G91">
        <f t="shared" si="19"/>
        <v>71</v>
      </c>
    </row>
    <row r="92" spans="1:7" x14ac:dyDescent="0.3">
      <c r="A92" t="s">
        <v>48</v>
      </c>
      <c r="B92">
        <f t="shared" si="19"/>
        <v>7</v>
      </c>
      <c r="C92">
        <f t="shared" si="19"/>
        <v>2</v>
      </c>
      <c r="D92">
        <f t="shared" si="19"/>
        <v>2</v>
      </c>
      <c r="E92">
        <f t="shared" si="19"/>
        <v>16</v>
      </c>
      <c r="F92">
        <f t="shared" si="19"/>
        <v>0</v>
      </c>
      <c r="G92">
        <f t="shared" si="19"/>
        <v>27</v>
      </c>
    </row>
    <row r="93" spans="1:7" x14ac:dyDescent="0.3">
      <c r="A93" t="s">
        <v>49</v>
      </c>
      <c r="B93">
        <f t="shared" si="19"/>
        <v>17</v>
      </c>
      <c r="C93">
        <f t="shared" si="19"/>
        <v>1</v>
      </c>
      <c r="D93">
        <f t="shared" si="19"/>
        <v>4</v>
      </c>
      <c r="E93">
        <f t="shared" si="19"/>
        <v>15</v>
      </c>
      <c r="F93">
        <f t="shared" si="19"/>
        <v>1</v>
      </c>
      <c r="G93">
        <f t="shared" si="19"/>
        <v>38</v>
      </c>
    </row>
    <row r="94" spans="1:7" x14ac:dyDescent="0.3">
      <c r="A94" t="s">
        <v>50</v>
      </c>
      <c r="B94">
        <f t="shared" si="19"/>
        <v>1</v>
      </c>
      <c r="C94">
        <f t="shared" si="19"/>
        <v>3</v>
      </c>
      <c r="D94">
        <f t="shared" si="19"/>
        <v>2</v>
      </c>
      <c r="E94">
        <f t="shared" si="19"/>
        <v>2</v>
      </c>
      <c r="F94">
        <f t="shared" si="19"/>
        <v>0</v>
      </c>
      <c r="G94">
        <f t="shared" si="19"/>
        <v>8</v>
      </c>
    </row>
    <row r="95" spans="1:7" x14ac:dyDescent="0.3">
      <c r="A95" t="s">
        <v>32</v>
      </c>
      <c r="B95">
        <f t="shared" si="19"/>
        <v>86</v>
      </c>
      <c r="C95">
        <f t="shared" si="19"/>
        <v>15</v>
      </c>
      <c r="D95">
        <f t="shared" si="19"/>
        <v>15</v>
      </c>
      <c r="E95">
        <f t="shared" si="19"/>
        <v>96</v>
      </c>
      <c r="F95">
        <f t="shared" si="19"/>
        <v>1</v>
      </c>
      <c r="G95">
        <f t="shared" si="19"/>
        <v>213</v>
      </c>
    </row>
  </sheetData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D8432-1104-4617-80DA-64ED07B2BFD1}">
  <dimension ref="A1:U95"/>
  <sheetViews>
    <sheetView workbookViewId="0">
      <selection activeCell="B6" sqref="B6"/>
    </sheetView>
  </sheetViews>
  <sheetFormatPr baseColWidth="10" defaultRowHeight="14.4" x14ac:dyDescent="0.3"/>
  <sheetData>
    <row r="1" spans="1:17" x14ac:dyDescent="0.3">
      <c r="A1" t="s">
        <v>126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124</v>
      </c>
      <c r="L2" t="s">
        <v>119</v>
      </c>
      <c r="M2" t="s">
        <v>125</v>
      </c>
      <c r="N2" t="s">
        <v>120</v>
      </c>
    </row>
    <row r="3" spans="1:17" x14ac:dyDescent="0.3">
      <c r="A3" t="s">
        <v>5</v>
      </c>
      <c r="B3">
        <v>6</v>
      </c>
      <c r="C3">
        <v>4</v>
      </c>
      <c r="G3">
        <f t="shared" ref="G3:G9" si="0">SUM(B3:F3)</f>
        <v>10</v>
      </c>
      <c r="H3" s="5">
        <f>G3/$G$11</f>
        <v>0.33333333333333331</v>
      </c>
      <c r="J3" t="s">
        <v>5</v>
      </c>
      <c r="K3">
        <v>84</v>
      </c>
      <c r="L3">
        <v>81</v>
      </c>
      <c r="M3" s="1">
        <f t="shared" ref="M3:M11" si="1">(K3/K$11)*100</f>
        <v>45.901639344262293</v>
      </c>
      <c r="N3" s="1">
        <f t="shared" ref="N3:N11" si="2">(L3/L$11)*100</f>
        <v>45.762711864406782</v>
      </c>
      <c r="O3" s="1"/>
      <c r="P3" s="1"/>
      <c r="Q3" s="1"/>
    </row>
    <row r="4" spans="1:17" x14ac:dyDescent="0.3">
      <c r="A4" t="s">
        <v>6</v>
      </c>
      <c r="B4">
        <v>2</v>
      </c>
      <c r="G4">
        <f t="shared" si="0"/>
        <v>2</v>
      </c>
      <c r="H4" s="5">
        <f t="shared" ref="H4:H10" si="3">G4/$G$11</f>
        <v>6.6666666666666666E-2</v>
      </c>
      <c r="J4" t="s">
        <v>6</v>
      </c>
      <c r="K4">
        <v>3</v>
      </c>
      <c r="L4">
        <v>3</v>
      </c>
      <c r="M4" s="1">
        <f t="shared" si="1"/>
        <v>1.639344262295082</v>
      </c>
      <c r="N4" s="1">
        <f t="shared" si="2"/>
        <v>1.6949152542372881</v>
      </c>
      <c r="O4" s="1"/>
      <c r="P4" s="1"/>
      <c r="Q4" s="1"/>
    </row>
    <row r="5" spans="1:17" x14ac:dyDescent="0.3">
      <c r="A5" t="s">
        <v>33</v>
      </c>
      <c r="B5">
        <v>4</v>
      </c>
      <c r="G5">
        <f t="shared" si="0"/>
        <v>4</v>
      </c>
      <c r="H5" s="5">
        <f t="shared" si="3"/>
        <v>0.13333333333333333</v>
      </c>
      <c r="J5" t="s">
        <v>58</v>
      </c>
      <c r="K5">
        <v>8</v>
      </c>
      <c r="L5">
        <v>12</v>
      </c>
      <c r="M5" s="1">
        <f t="shared" si="1"/>
        <v>4.3715846994535523</v>
      </c>
      <c r="N5" s="1">
        <f t="shared" si="2"/>
        <v>6.7796610169491522</v>
      </c>
      <c r="O5" s="1"/>
      <c r="P5" s="1"/>
      <c r="Q5" s="1"/>
    </row>
    <row r="6" spans="1:17" x14ac:dyDescent="0.3">
      <c r="A6" t="s">
        <v>8</v>
      </c>
      <c r="B6">
        <v>1</v>
      </c>
      <c r="E6" s="3">
        <v>1</v>
      </c>
      <c r="F6" s="3"/>
      <c r="G6" s="3">
        <f t="shared" si="0"/>
        <v>2</v>
      </c>
      <c r="H6" s="5">
        <f t="shared" si="3"/>
        <v>6.6666666666666666E-2</v>
      </c>
      <c r="J6" t="s">
        <v>8</v>
      </c>
      <c r="K6">
        <v>23</v>
      </c>
      <c r="L6">
        <v>18</v>
      </c>
      <c r="M6" s="1">
        <f t="shared" si="1"/>
        <v>12.568306010928962</v>
      </c>
      <c r="N6" s="1">
        <f t="shared" si="2"/>
        <v>10.16949152542373</v>
      </c>
      <c r="O6" s="1"/>
      <c r="P6" s="1"/>
      <c r="Q6" s="1"/>
    </row>
    <row r="7" spans="1:17" x14ac:dyDescent="0.3">
      <c r="A7" t="s">
        <v>9</v>
      </c>
      <c r="B7">
        <v>4</v>
      </c>
      <c r="C7">
        <v>2</v>
      </c>
      <c r="E7" s="3"/>
      <c r="F7" s="3"/>
      <c r="G7" s="3">
        <f t="shared" si="0"/>
        <v>6</v>
      </c>
      <c r="H7" s="5">
        <f t="shared" si="3"/>
        <v>0.2</v>
      </c>
      <c r="J7" t="s">
        <v>9</v>
      </c>
      <c r="K7">
        <v>24</v>
      </c>
      <c r="L7">
        <v>22</v>
      </c>
      <c r="M7" s="1">
        <f t="shared" si="1"/>
        <v>13.114754098360656</v>
      </c>
      <c r="N7" s="1">
        <f t="shared" si="2"/>
        <v>12.429378531073446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H8" s="5">
        <f t="shared" si="3"/>
        <v>0</v>
      </c>
      <c r="J8" t="s">
        <v>10</v>
      </c>
      <c r="K8">
        <v>0</v>
      </c>
      <c r="L8">
        <v>1</v>
      </c>
      <c r="M8" s="1">
        <f t="shared" si="1"/>
        <v>0</v>
      </c>
      <c r="N8" s="1">
        <f t="shared" si="2"/>
        <v>0.56497175141242939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H9" s="5">
        <f t="shared" si="3"/>
        <v>0</v>
      </c>
      <c r="J9" t="s">
        <v>35</v>
      </c>
      <c r="K9">
        <v>3</v>
      </c>
      <c r="L9">
        <v>4</v>
      </c>
      <c r="M9" s="1">
        <f t="shared" si="1"/>
        <v>1.639344262295082</v>
      </c>
      <c r="N9" s="1">
        <f t="shared" si="2"/>
        <v>2.2598870056497176</v>
      </c>
      <c r="O9" s="1"/>
      <c r="P9" s="1"/>
      <c r="Q9" s="1"/>
    </row>
    <row r="10" spans="1:17" x14ac:dyDescent="0.3">
      <c r="A10" t="s">
        <v>12</v>
      </c>
      <c r="B10">
        <v>5</v>
      </c>
      <c r="E10" s="3">
        <v>1</v>
      </c>
      <c r="F10" s="3"/>
      <c r="G10" s="3">
        <f>SUM(B10:F10)</f>
        <v>6</v>
      </c>
      <c r="H10" s="5">
        <f t="shared" si="3"/>
        <v>0.2</v>
      </c>
      <c r="J10" t="s">
        <v>12</v>
      </c>
      <c r="K10">
        <v>38</v>
      </c>
      <c r="L10">
        <v>36</v>
      </c>
      <c r="M10" s="1">
        <f t="shared" si="1"/>
        <v>20.765027322404372</v>
      </c>
      <c r="N10" s="1">
        <f t="shared" si="2"/>
        <v>20.33898305084746</v>
      </c>
      <c r="O10" s="1"/>
      <c r="P10" s="1"/>
      <c r="Q10" s="1"/>
    </row>
    <row r="11" spans="1:17" x14ac:dyDescent="0.3">
      <c r="A11" t="s">
        <v>34</v>
      </c>
      <c r="B11">
        <f t="shared" ref="B11:F11" si="4">SUM(B3:B10)</f>
        <v>22</v>
      </c>
      <c r="C11">
        <f t="shared" si="4"/>
        <v>6</v>
      </c>
      <c r="D11">
        <f t="shared" si="4"/>
        <v>0</v>
      </c>
      <c r="E11" s="3">
        <f t="shared" si="4"/>
        <v>2</v>
      </c>
      <c r="F11" s="3">
        <f t="shared" si="4"/>
        <v>0</v>
      </c>
      <c r="G11" s="3">
        <f>SUM(B11:F11)</f>
        <v>30</v>
      </c>
      <c r="J11" t="s">
        <v>13</v>
      </c>
      <c r="K11">
        <f>SUM(K3:K10)</f>
        <v>183</v>
      </c>
      <c r="L11">
        <f>SUM(L3:L10)</f>
        <v>177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16</v>
      </c>
      <c r="E12" s="3">
        <v>48</v>
      </c>
      <c r="F12" s="3"/>
      <c r="G12" s="3">
        <f t="shared" ref="G12:G38" si="5">SUM(B12:F12)</f>
        <v>64</v>
      </c>
      <c r="H12" s="5">
        <f>G12/$G$20</f>
        <v>0.47761194029850745</v>
      </c>
    </row>
    <row r="13" spans="1:17" x14ac:dyDescent="0.3">
      <c r="A13" t="s">
        <v>6</v>
      </c>
      <c r="E13" s="3"/>
      <c r="F13" s="3"/>
      <c r="G13" s="3">
        <f t="shared" si="5"/>
        <v>0</v>
      </c>
      <c r="H13" s="5">
        <f t="shared" ref="H13:H19" si="6">G13/$G$20</f>
        <v>0</v>
      </c>
      <c r="J13" t="s">
        <v>40</v>
      </c>
    </row>
    <row r="14" spans="1:17" x14ac:dyDescent="0.3">
      <c r="A14" t="s">
        <v>33</v>
      </c>
      <c r="B14">
        <v>1</v>
      </c>
      <c r="E14" s="3">
        <v>7</v>
      </c>
      <c r="F14" s="3"/>
      <c r="G14" s="3">
        <f t="shared" si="5"/>
        <v>8</v>
      </c>
      <c r="H14" s="5">
        <f t="shared" si="6"/>
        <v>5.9701492537313432E-2</v>
      </c>
      <c r="J14" t="s">
        <v>14</v>
      </c>
      <c r="K14" t="s">
        <v>124</v>
      </c>
      <c r="L14" t="s">
        <v>119</v>
      </c>
      <c r="M14">
        <v>2005</v>
      </c>
      <c r="N14">
        <v>2006</v>
      </c>
      <c r="O14">
        <v>2005</v>
      </c>
      <c r="P14">
        <v>2006</v>
      </c>
    </row>
    <row r="15" spans="1:17" x14ac:dyDescent="0.3">
      <c r="A15" t="s">
        <v>8</v>
      </c>
      <c r="B15">
        <v>7</v>
      </c>
      <c r="E15" s="3">
        <v>5</v>
      </c>
      <c r="F15" s="3"/>
      <c r="G15" s="3">
        <f t="shared" si="5"/>
        <v>12</v>
      </c>
      <c r="H15" s="5">
        <f t="shared" si="6"/>
        <v>8.9552238805970144E-2</v>
      </c>
      <c r="J15" t="s">
        <v>16</v>
      </c>
      <c r="K15">
        <v>68</v>
      </c>
      <c r="L15">
        <v>65</v>
      </c>
      <c r="M15">
        <v>20.100000000000001</v>
      </c>
      <c r="N15">
        <v>18.899999999999999</v>
      </c>
      <c r="O15">
        <v>2806</v>
      </c>
      <c r="P15">
        <v>2446</v>
      </c>
    </row>
    <row r="16" spans="1:17" x14ac:dyDescent="0.3">
      <c r="A16" t="s">
        <v>9</v>
      </c>
      <c r="B16">
        <v>9</v>
      </c>
      <c r="E16" s="3">
        <v>7</v>
      </c>
      <c r="F16" s="3"/>
      <c r="G16" s="3">
        <f t="shared" si="5"/>
        <v>16</v>
      </c>
      <c r="H16" s="5">
        <f t="shared" si="6"/>
        <v>0.11940298507462686</v>
      </c>
      <c r="J16" t="s">
        <v>17</v>
      </c>
      <c r="K16">
        <v>9</v>
      </c>
      <c r="L16">
        <v>6</v>
      </c>
      <c r="M16">
        <v>23.6</v>
      </c>
      <c r="N16">
        <v>16.600000000000001</v>
      </c>
      <c r="O16">
        <v>4445</v>
      </c>
      <c r="P16">
        <v>1964</v>
      </c>
    </row>
    <row r="17" spans="1:18" x14ac:dyDescent="0.3">
      <c r="A17" t="s">
        <v>10</v>
      </c>
      <c r="E17" s="3"/>
      <c r="F17" s="3"/>
      <c r="G17" s="3">
        <f t="shared" si="5"/>
        <v>0</v>
      </c>
      <c r="H17" s="5">
        <f t="shared" si="6"/>
        <v>0</v>
      </c>
      <c r="J17" t="s">
        <v>18</v>
      </c>
      <c r="K17">
        <v>3</v>
      </c>
      <c r="L17">
        <v>6</v>
      </c>
      <c r="M17">
        <v>2.8</v>
      </c>
      <c r="N17">
        <v>4.5999999999999996</v>
      </c>
      <c r="O17">
        <v>1053</v>
      </c>
      <c r="P17">
        <v>1566</v>
      </c>
    </row>
    <row r="18" spans="1:18" x14ac:dyDescent="0.3">
      <c r="A18" t="s">
        <v>35</v>
      </c>
      <c r="E18" s="3">
        <v>4</v>
      </c>
      <c r="F18" s="3"/>
      <c r="G18" s="3">
        <f t="shared" si="5"/>
        <v>4</v>
      </c>
      <c r="H18" s="5">
        <f t="shared" si="6"/>
        <v>2.9850746268656716E-2</v>
      </c>
      <c r="J18" t="s">
        <v>19</v>
      </c>
      <c r="K18">
        <v>11</v>
      </c>
      <c r="L18">
        <v>7</v>
      </c>
      <c r="M18">
        <v>12.5</v>
      </c>
      <c r="N18">
        <v>8.6</v>
      </c>
      <c r="O18">
        <v>1427</v>
      </c>
      <c r="P18">
        <v>1472</v>
      </c>
    </row>
    <row r="19" spans="1:18" x14ac:dyDescent="0.3">
      <c r="A19" t="s">
        <v>12</v>
      </c>
      <c r="B19">
        <v>10</v>
      </c>
      <c r="E19" s="3">
        <v>20</v>
      </c>
      <c r="F19" s="3"/>
      <c r="G19" s="3">
        <f t="shared" si="5"/>
        <v>30</v>
      </c>
      <c r="H19" s="5">
        <f t="shared" si="6"/>
        <v>0.22388059701492538</v>
      </c>
      <c r="J19" t="s">
        <v>20</v>
      </c>
      <c r="K19">
        <v>92</v>
      </c>
      <c r="L19">
        <v>93</v>
      </c>
      <c r="M19">
        <v>32</v>
      </c>
      <c r="N19">
        <v>28.2</v>
      </c>
      <c r="O19">
        <v>4376</v>
      </c>
      <c r="P19">
        <v>4144</v>
      </c>
    </row>
    <row r="20" spans="1:18" x14ac:dyDescent="0.3">
      <c r="A20" t="s">
        <v>36</v>
      </c>
      <c r="B20">
        <f>SUM(B12:B19)</f>
        <v>43</v>
      </c>
      <c r="C20">
        <f t="shared" ref="C20:F20" si="7">SUM(C12:C19)</f>
        <v>0</v>
      </c>
      <c r="D20">
        <f t="shared" si="7"/>
        <v>0</v>
      </c>
      <c r="E20" s="3">
        <f t="shared" si="7"/>
        <v>91</v>
      </c>
      <c r="F20" s="3">
        <f t="shared" si="7"/>
        <v>0</v>
      </c>
      <c r="G20" s="3">
        <f t="shared" si="5"/>
        <v>134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4</v>
      </c>
      <c r="E21" s="3"/>
      <c r="F21" s="3"/>
      <c r="G21" s="3">
        <f t="shared" si="5"/>
        <v>4</v>
      </c>
      <c r="H21" s="5">
        <f>G21/$G$29</f>
        <v>0.66666666666666663</v>
      </c>
      <c r="J21" t="s">
        <v>13</v>
      </c>
      <c r="K21">
        <f>SUM(K15:K20)</f>
        <v>183</v>
      </c>
      <c r="L21">
        <f>SUM(L15:L20)</f>
        <v>177</v>
      </c>
      <c r="M21">
        <v>20.9</v>
      </c>
      <c r="N21">
        <v>18.899999999999999</v>
      </c>
      <c r="O21">
        <v>2992</v>
      </c>
      <c r="P21">
        <v>2780</v>
      </c>
    </row>
    <row r="22" spans="1:18" x14ac:dyDescent="0.3">
      <c r="A22" t="s">
        <v>6</v>
      </c>
      <c r="E22" s="3"/>
      <c r="F22" s="3"/>
      <c r="G22" s="3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E23" s="3"/>
      <c r="F23" s="3"/>
      <c r="G23" s="3">
        <f t="shared" si="5"/>
        <v>0</v>
      </c>
      <c r="H23" s="5">
        <f t="shared" si="8"/>
        <v>0</v>
      </c>
      <c r="J23" t="s">
        <v>142</v>
      </c>
    </row>
    <row r="24" spans="1:18" x14ac:dyDescent="0.3">
      <c r="A24" t="s">
        <v>8</v>
      </c>
      <c r="D24">
        <v>2</v>
      </c>
      <c r="E24" s="3"/>
      <c r="F24" s="3"/>
      <c r="G24" s="3">
        <f t="shared" si="5"/>
        <v>2</v>
      </c>
      <c r="H24" s="5">
        <f t="shared" si="8"/>
        <v>0.33333333333333331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E25" s="3"/>
      <c r="F25" s="3"/>
      <c r="G25" s="3">
        <f t="shared" si="5"/>
        <v>0</v>
      </c>
      <c r="H25" s="5">
        <f t="shared" si="8"/>
        <v>0</v>
      </c>
      <c r="J25">
        <v>1996</v>
      </c>
      <c r="K25">
        <v>472</v>
      </c>
      <c r="L25">
        <v>35.4</v>
      </c>
      <c r="M25">
        <v>0</v>
      </c>
      <c r="N25">
        <v>0</v>
      </c>
      <c r="O25">
        <v>155</v>
      </c>
      <c r="P25">
        <v>11.6</v>
      </c>
      <c r="Q25">
        <v>317</v>
      </c>
      <c r="R25">
        <v>23.8</v>
      </c>
    </row>
    <row r="26" spans="1:18" x14ac:dyDescent="0.3">
      <c r="A26" t="s">
        <v>10</v>
      </c>
      <c r="E26" s="3"/>
      <c r="F26" s="3"/>
      <c r="G26" s="3">
        <f t="shared" si="5"/>
        <v>0</v>
      </c>
      <c r="H26" s="5">
        <f t="shared" si="8"/>
        <v>0</v>
      </c>
      <c r="J26">
        <v>1997</v>
      </c>
      <c r="K26">
        <v>464</v>
      </c>
      <c r="L26">
        <v>33.700000000000003</v>
      </c>
      <c r="M26">
        <v>3</v>
      </c>
      <c r="N26">
        <v>0.2</v>
      </c>
      <c r="O26">
        <v>162</v>
      </c>
      <c r="P26">
        <v>11.8</v>
      </c>
      <c r="Q26">
        <v>299</v>
      </c>
      <c r="R26">
        <v>21.7</v>
      </c>
    </row>
    <row r="27" spans="1:18" x14ac:dyDescent="0.3">
      <c r="A27" t="s">
        <v>35</v>
      </c>
      <c r="E27" s="3"/>
      <c r="F27" s="3"/>
      <c r="G27" s="3">
        <f t="shared" si="5"/>
        <v>0</v>
      </c>
      <c r="H27" s="5">
        <f t="shared" si="8"/>
        <v>0</v>
      </c>
      <c r="J27">
        <v>1998</v>
      </c>
      <c r="K27">
        <v>382</v>
      </c>
      <c r="L27">
        <v>29</v>
      </c>
      <c r="M27">
        <v>12</v>
      </c>
      <c r="N27">
        <v>0.9</v>
      </c>
      <c r="O27">
        <v>118</v>
      </c>
      <c r="P27">
        <v>9</v>
      </c>
      <c r="Q27">
        <v>252</v>
      </c>
      <c r="R27">
        <v>19.100000000000001</v>
      </c>
    </row>
    <row r="28" spans="1:18" x14ac:dyDescent="0.3">
      <c r="A28" t="s">
        <v>12</v>
      </c>
      <c r="E28" s="3"/>
      <c r="F28" s="3"/>
      <c r="G28" s="3">
        <f t="shared" si="5"/>
        <v>0</v>
      </c>
      <c r="H28" s="5">
        <f t="shared" si="8"/>
        <v>0</v>
      </c>
      <c r="J28">
        <v>1999</v>
      </c>
      <c r="K28">
        <v>388</v>
      </c>
      <c r="L28">
        <v>34</v>
      </c>
      <c r="M28">
        <v>1</v>
      </c>
      <c r="N28">
        <v>0.1</v>
      </c>
      <c r="O28">
        <v>113</v>
      </c>
      <c r="P28">
        <v>9.9</v>
      </c>
      <c r="Q28">
        <v>274</v>
      </c>
      <c r="R28">
        <v>24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6</v>
      </c>
      <c r="E29" s="3">
        <f t="shared" si="9"/>
        <v>0</v>
      </c>
      <c r="F29" s="3">
        <f t="shared" si="9"/>
        <v>0</v>
      </c>
      <c r="G29" s="3">
        <f t="shared" si="5"/>
        <v>6</v>
      </c>
      <c r="J29">
        <v>2000</v>
      </c>
      <c r="K29">
        <v>265</v>
      </c>
      <c r="L29">
        <v>27.3</v>
      </c>
      <c r="M29">
        <v>1</v>
      </c>
      <c r="N29">
        <v>0.1</v>
      </c>
      <c r="O29">
        <v>94</v>
      </c>
      <c r="P29">
        <v>9.6999999999999993</v>
      </c>
      <c r="Q29">
        <v>170</v>
      </c>
      <c r="R29">
        <v>17.5</v>
      </c>
    </row>
    <row r="30" spans="1:18" x14ac:dyDescent="0.3">
      <c r="A30" t="s">
        <v>5</v>
      </c>
      <c r="B30" s="3"/>
      <c r="C30" s="3">
        <v>3</v>
      </c>
      <c r="D30" s="3"/>
      <c r="E30" s="3"/>
      <c r="F30" s="3"/>
      <c r="G30" s="3">
        <f t="shared" si="5"/>
        <v>3</v>
      </c>
      <c r="H30" s="5">
        <f>G30/$G$38</f>
        <v>0.42857142857142855</v>
      </c>
      <c r="J30">
        <v>2001</v>
      </c>
      <c r="K30">
        <v>230</v>
      </c>
      <c r="L30">
        <v>25</v>
      </c>
      <c r="M30">
        <v>1</v>
      </c>
      <c r="N30">
        <v>0.1</v>
      </c>
      <c r="O30">
        <v>61</v>
      </c>
      <c r="P30">
        <v>6.5</v>
      </c>
      <c r="Q30">
        <v>168</v>
      </c>
      <c r="R30">
        <v>18.3</v>
      </c>
    </row>
    <row r="31" spans="1:18" x14ac:dyDescent="0.3">
      <c r="A31" t="s">
        <v>6</v>
      </c>
      <c r="B31" s="3"/>
      <c r="C31" s="3"/>
      <c r="D31" s="3">
        <v>1</v>
      </c>
      <c r="E31" s="3"/>
      <c r="F31" s="3"/>
      <c r="G31" s="3">
        <f t="shared" si="5"/>
        <v>1</v>
      </c>
      <c r="H31" s="5">
        <f t="shared" ref="H31:H37" si="10">G31/$G$38</f>
        <v>0.14285714285714285</v>
      </c>
      <c r="J31">
        <v>2002</v>
      </c>
      <c r="K31">
        <v>205</v>
      </c>
      <c r="L31">
        <v>22.2</v>
      </c>
      <c r="M31">
        <v>2</v>
      </c>
      <c r="N31">
        <v>0.2</v>
      </c>
      <c r="O31">
        <v>80</v>
      </c>
      <c r="P31">
        <v>8.6999999999999993</v>
      </c>
      <c r="Q31">
        <v>123</v>
      </c>
      <c r="R31">
        <v>13.3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5"/>
        <v>0</v>
      </c>
      <c r="H32" s="5">
        <f t="shared" si="10"/>
        <v>0</v>
      </c>
      <c r="J32">
        <v>2003</v>
      </c>
      <c r="K32">
        <v>226</v>
      </c>
      <c r="L32">
        <v>23.9</v>
      </c>
      <c r="M32">
        <v>2</v>
      </c>
      <c r="N32">
        <v>0.2</v>
      </c>
      <c r="O32">
        <v>72</v>
      </c>
      <c r="P32">
        <v>7.6</v>
      </c>
      <c r="Q32">
        <v>152</v>
      </c>
      <c r="R32">
        <v>16.100000000000001</v>
      </c>
    </row>
    <row r="33" spans="1:21" x14ac:dyDescent="0.3">
      <c r="A33" t="s">
        <v>8</v>
      </c>
      <c r="B33" s="3"/>
      <c r="C33" s="3">
        <v>1</v>
      </c>
      <c r="D33" s="3">
        <v>1</v>
      </c>
      <c r="E33" s="3"/>
      <c r="F33" s="3"/>
      <c r="G33" s="3">
        <f t="shared" si="5"/>
        <v>2</v>
      </c>
      <c r="H33" s="5">
        <f t="shared" si="10"/>
        <v>0.2857142857142857</v>
      </c>
      <c r="J33">
        <v>2004</v>
      </c>
      <c r="K33">
        <v>187</v>
      </c>
      <c r="L33">
        <v>20.9</v>
      </c>
      <c r="M33">
        <v>3</v>
      </c>
      <c r="N33">
        <v>0.3</v>
      </c>
      <c r="O33">
        <v>60</v>
      </c>
      <c r="P33">
        <v>6.7</v>
      </c>
      <c r="Q33">
        <v>124</v>
      </c>
      <c r="R33">
        <v>13.9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5"/>
        <v>0</v>
      </c>
      <c r="H34" s="5">
        <f t="shared" si="10"/>
        <v>0</v>
      </c>
      <c r="J34">
        <v>2005</v>
      </c>
      <c r="K34">
        <v>183</v>
      </c>
      <c r="L34">
        <v>20.9</v>
      </c>
      <c r="M34">
        <v>0</v>
      </c>
      <c r="N34">
        <v>0</v>
      </c>
      <c r="O34">
        <v>58</v>
      </c>
      <c r="P34">
        <v>6.6</v>
      </c>
      <c r="Q34">
        <v>125</v>
      </c>
      <c r="R34">
        <v>14.3</v>
      </c>
    </row>
    <row r="35" spans="1:21" x14ac:dyDescent="0.3">
      <c r="A35" t="s">
        <v>10</v>
      </c>
      <c r="B35" s="3"/>
      <c r="C35" s="3">
        <v>1</v>
      </c>
      <c r="D35" s="3"/>
      <c r="E35" s="3"/>
      <c r="F35" s="3"/>
      <c r="G35" s="3">
        <f t="shared" si="5"/>
        <v>1</v>
      </c>
      <c r="H35" s="5">
        <f t="shared" si="10"/>
        <v>0.14285714285714285</v>
      </c>
      <c r="J35">
        <v>2006</v>
      </c>
      <c r="K35">
        <v>177</v>
      </c>
      <c r="L35">
        <v>18.899999999999999</v>
      </c>
      <c r="M35">
        <v>1</v>
      </c>
      <c r="N35">
        <v>0.1</v>
      </c>
      <c r="O35">
        <v>65</v>
      </c>
      <c r="P35">
        <v>7</v>
      </c>
      <c r="Q35">
        <v>111</v>
      </c>
      <c r="R35">
        <v>11.9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5"/>
        <v>0</v>
      </c>
      <c r="H36" s="5">
        <f t="shared" si="10"/>
        <v>0</v>
      </c>
    </row>
    <row r="37" spans="1:21" x14ac:dyDescent="0.3">
      <c r="A37" t="s">
        <v>12</v>
      </c>
      <c r="B37" s="3"/>
      <c r="C37" s="3"/>
      <c r="D37" s="3"/>
      <c r="E37" s="3"/>
      <c r="F37" s="3"/>
      <c r="G37" s="3">
        <f t="shared" si="5"/>
        <v>0</v>
      </c>
      <c r="H37" s="5">
        <f t="shared" si="10"/>
        <v>0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5</v>
      </c>
      <c r="D38">
        <f t="shared" si="11"/>
        <v>2</v>
      </c>
      <c r="E38" s="3">
        <f t="shared" si="11"/>
        <v>0</v>
      </c>
      <c r="F38" s="3">
        <f t="shared" si="11"/>
        <v>0</v>
      </c>
      <c r="G38" s="3">
        <f t="shared" si="5"/>
        <v>7</v>
      </c>
    </row>
    <row r="39" spans="1:21" x14ac:dyDescent="0.3">
      <c r="E39" s="3"/>
      <c r="F39" s="3"/>
      <c r="G39" s="3">
        <f>SUM(G38,G29,G20,G11)</f>
        <v>177</v>
      </c>
    </row>
    <row r="40" spans="1:21" x14ac:dyDescent="0.3">
      <c r="A40" t="s">
        <v>127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5</v>
      </c>
      <c r="G42">
        <f>SUM(B42:F42)</f>
        <v>5</v>
      </c>
    </row>
    <row r="43" spans="1:21" x14ac:dyDescent="0.3">
      <c r="A43" t="s">
        <v>65</v>
      </c>
      <c r="B43">
        <v>1</v>
      </c>
      <c r="G43">
        <f t="shared" ref="G43:G81" si="12">SUM(B43:F43)</f>
        <v>1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B44">
        <v>1</v>
      </c>
      <c r="G44">
        <f t="shared" si="12"/>
        <v>1</v>
      </c>
      <c r="J44">
        <v>177</v>
      </c>
      <c r="K44">
        <v>9.35</v>
      </c>
      <c r="L44">
        <v>1</v>
      </c>
      <c r="M44">
        <v>65</v>
      </c>
      <c r="N44">
        <v>111</v>
      </c>
      <c r="O44">
        <v>30</v>
      </c>
      <c r="P44">
        <v>134</v>
      </c>
      <c r="Q44">
        <v>6</v>
      </c>
      <c r="R44">
        <v>7</v>
      </c>
      <c r="S44">
        <v>26000</v>
      </c>
      <c r="T44">
        <v>2780</v>
      </c>
      <c r="U44">
        <v>146.9</v>
      </c>
    </row>
    <row r="45" spans="1:21" x14ac:dyDescent="0.3">
      <c r="A45" t="s">
        <v>45</v>
      </c>
      <c r="B45">
        <v>2</v>
      </c>
      <c r="G45">
        <f t="shared" si="12"/>
        <v>2</v>
      </c>
    </row>
    <row r="46" spans="1:21" x14ac:dyDescent="0.3">
      <c r="A46" t="s">
        <v>46</v>
      </c>
      <c r="B46">
        <v>1</v>
      </c>
      <c r="G46">
        <f t="shared" si="12"/>
        <v>1</v>
      </c>
      <c r="J46" t="s">
        <v>77</v>
      </c>
      <c r="K46">
        <f>J44/K44</f>
        <v>18.930481283422459</v>
      </c>
    </row>
    <row r="47" spans="1:21" x14ac:dyDescent="0.3">
      <c r="A47" t="s">
        <v>47</v>
      </c>
      <c r="B47">
        <v>5</v>
      </c>
      <c r="C47">
        <v>4</v>
      </c>
      <c r="E47">
        <v>2</v>
      </c>
      <c r="G47">
        <f t="shared" si="12"/>
        <v>11</v>
      </c>
    </row>
    <row r="48" spans="1:21" x14ac:dyDescent="0.3">
      <c r="A48" t="s">
        <v>48</v>
      </c>
      <c r="B48">
        <v>3</v>
      </c>
      <c r="C48">
        <v>1</v>
      </c>
      <c r="G48">
        <f>SUM(B48:F48)</f>
        <v>4</v>
      </c>
    </row>
    <row r="49" spans="1:7" x14ac:dyDescent="0.3">
      <c r="A49" t="s">
        <v>49</v>
      </c>
      <c r="B49">
        <v>4</v>
      </c>
      <c r="C49">
        <v>1</v>
      </c>
      <c r="G49">
        <f>SUM(B49:F49)</f>
        <v>5</v>
      </c>
    </row>
    <row r="50" spans="1:7" x14ac:dyDescent="0.3">
      <c r="A50" t="s">
        <v>50</v>
      </c>
      <c r="G50">
        <f t="shared" si="12"/>
        <v>0</v>
      </c>
    </row>
    <row r="51" spans="1:7" x14ac:dyDescent="0.3">
      <c r="A51" t="s">
        <v>34</v>
      </c>
      <c r="B51">
        <f>SUM(B42:B50)</f>
        <v>22</v>
      </c>
      <c r="C51">
        <f t="shared" ref="C51:F51" si="13">SUM(C42:C50)</f>
        <v>6</v>
      </c>
      <c r="D51">
        <f t="shared" si="13"/>
        <v>0</v>
      </c>
      <c r="E51">
        <f t="shared" si="13"/>
        <v>2</v>
      </c>
      <c r="F51">
        <f t="shared" si="13"/>
        <v>0</v>
      </c>
      <c r="G51">
        <f t="shared" si="12"/>
        <v>30</v>
      </c>
    </row>
    <row r="52" spans="1:7" x14ac:dyDescent="0.3">
      <c r="A52" t="s">
        <v>51</v>
      </c>
      <c r="B52">
        <v>7</v>
      </c>
      <c r="E52">
        <v>9</v>
      </c>
      <c r="G52">
        <f t="shared" si="12"/>
        <v>16</v>
      </c>
    </row>
    <row r="53" spans="1:7" x14ac:dyDescent="0.3">
      <c r="A53" t="s">
        <v>65</v>
      </c>
      <c r="B53">
        <v>2</v>
      </c>
      <c r="E53">
        <v>4</v>
      </c>
      <c r="G53">
        <f t="shared" si="12"/>
        <v>6</v>
      </c>
    </row>
    <row r="54" spans="1:7" x14ac:dyDescent="0.3">
      <c r="A54" t="s">
        <v>44</v>
      </c>
      <c r="B54">
        <v>3</v>
      </c>
      <c r="E54">
        <v>6</v>
      </c>
      <c r="G54">
        <f t="shared" si="12"/>
        <v>9</v>
      </c>
    </row>
    <row r="55" spans="1:7" x14ac:dyDescent="0.3">
      <c r="A55" t="s">
        <v>45</v>
      </c>
      <c r="B55">
        <v>3</v>
      </c>
      <c r="E55">
        <v>6</v>
      </c>
      <c r="G55">
        <f t="shared" si="12"/>
        <v>9</v>
      </c>
    </row>
    <row r="56" spans="1:7" x14ac:dyDescent="0.3">
      <c r="A56" t="s">
        <v>46</v>
      </c>
      <c r="B56">
        <v>6</v>
      </c>
      <c r="E56">
        <v>10</v>
      </c>
      <c r="G56">
        <f t="shared" si="12"/>
        <v>16</v>
      </c>
    </row>
    <row r="57" spans="1:7" x14ac:dyDescent="0.3">
      <c r="A57" t="s">
        <v>47</v>
      </c>
      <c r="B57">
        <v>12</v>
      </c>
      <c r="E57">
        <v>36</v>
      </c>
      <c r="G57">
        <f t="shared" si="12"/>
        <v>48</v>
      </c>
    </row>
    <row r="58" spans="1:7" x14ac:dyDescent="0.3">
      <c r="A58" t="s">
        <v>48</v>
      </c>
      <c r="B58">
        <v>2</v>
      </c>
      <c r="E58">
        <v>12</v>
      </c>
      <c r="G58">
        <f t="shared" si="12"/>
        <v>14</v>
      </c>
    </row>
    <row r="59" spans="1:7" x14ac:dyDescent="0.3">
      <c r="A59" t="s">
        <v>49</v>
      </c>
      <c r="B59">
        <v>7</v>
      </c>
      <c r="E59">
        <v>7</v>
      </c>
      <c r="G59">
        <f t="shared" si="12"/>
        <v>14</v>
      </c>
    </row>
    <row r="60" spans="1:7" x14ac:dyDescent="0.3">
      <c r="A60" t="s">
        <v>50</v>
      </c>
      <c r="B60">
        <v>1</v>
      </c>
      <c r="E60">
        <v>1</v>
      </c>
      <c r="G60">
        <f t="shared" si="12"/>
        <v>2</v>
      </c>
    </row>
    <row r="61" spans="1:7" x14ac:dyDescent="0.3">
      <c r="A61" t="s">
        <v>36</v>
      </c>
      <c r="B61">
        <f>SUM(B52:B60)</f>
        <v>43</v>
      </c>
      <c r="C61">
        <f t="shared" ref="C61:F61" si="14">SUM(C52:C60)</f>
        <v>0</v>
      </c>
      <c r="D61">
        <f t="shared" si="14"/>
        <v>0</v>
      </c>
      <c r="E61">
        <f t="shared" si="14"/>
        <v>91</v>
      </c>
      <c r="F61">
        <f t="shared" si="14"/>
        <v>0</v>
      </c>
      <c r="G61" s="3">
        <f t="shared" si="12"/>
        <v>134</v>
      </c>
    </row>
    <row r="62" spans="1:7" x14ac:dyDescent="0.3">
      <c r="A62" t="s">
        <v>51</v>
      </c>
      <c r="D62">
        <v>1</v>
      </c>
      <c r="G62" s="3">
        <f t="shared" si="12"/>
        <v>1</v>
      </c>
    </row>
    <row r="63" spans="1:7" x14ac:dyDescent="0.3">
      <c r="A63" t="s">
        <v>65</v>
      </c>
      <c r="G63" s="3">
        <f t="shared" si="12"/>
        <v>0</v>
      </c>
    </row>
    <row r="64" spans="1:7" x14ac:dyDescent="0.3">
      <c r="A64" t="s">
        <v>44</v>
      </c>
      <c r="G64" s="3">
        <f t="shared" si="12"/>
        <v>0</v>
      </c>
    </row>
    <row r="65" spans="1:7" x14ac:dyDescent="0.3">
      <c r="A65" t="s">
        <v>45</v>
      </c>
      <c r="G65" s="3">
        <f t="shared" si="12"/>
        <v>0</v>
      </c>
    </row>
    <row r="66" spans="1:7" x14ac:dyDescent="0.3">
      <c r="A66" t="s">
        <v>46</v>
      </c>
      <c r="G66" s="3">
        <f t="shared" si="12"/>
        <v>0</v>
      </c>
    </row>
    <row r="67" spans="1:7" x14ac:dyDescent="0.3">
      <c r="A67" t="s">
        <v>47</v>
      </c>
      <c r="D67">
        <v>2</v>
      </c>
      <c r="G67" s="3">
        <f t="shared" si="12"/>
        <v>2</v>
      </c>
    </row>
    <row r="68" spans="1:7" x14ac:dyDescent="0.3">
      <c r="A68" t="s">
        <v>48</v>
      </c>
      <c r="D68">
        <v>1</v>
      </c>
      <c r="G68" s="3">
        <f t="shared" si="12"/>
        <v>1</v>
      </c>
    </row>
    <row r="69" spans="1:7" x14ac:dyDescent="0.3">
      <c r="A69" t="s">
        <v>49</v>
      </c>
      <c r="D69">
        <v>1</v>
      </c>
      <c r="G69" s="3">
        <f t="shared" si="12"/>
        <v>1</v>
      </c>
    </row>
    <row r="70" spans="1:7" x14ac:dyDescent="0.3">
      <c r="A70" t="s">
        <v>50</v>
      </c>
      <c r="D70">
        <v>1</v>
      </c>
      <c r="G70" s="3">
        <f t="shared" si="12"/>
        <v>1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6</v>
      </c>
      <c r="E71">
        <f t="shared" si="15"/>
        <v>0</v>
      </c>
      <c r="F71">
        <f t="shared" si="15"/>
        <v>0</v>
      </c>
      <c r="G71" s="3">
        <f>SUM(B71:F71)</f>
        <v>6</v>
      </c>
    </row>
    <row r="72" spans="1:7" x14ac:dyDescent="0.3">
      <c r="A72" t="s">
        <v>51</v>
      </c>
      <c r="D72">
        <v>1</v>
      </c>
      <c r="G72" s="3">
        <f t="shared" si="12"/>
        <v>1</v>
      </c>
    </row>
    <row r="73" spans="1:7" x14ac:dyDescent="0.3">
      <c r="A73" t="s">
        <v>65</v>
      </c>
      <c r="G73" s="3">
        <f t="shared" si="12"/>
        <v>0</v>
      </c>
    </row>
    <row r="74" spans="1:7" x14ac:dyDescent="0.3">
      <c r="A74" t="s">
        <v>44</v>
      </c>
      <c r="G74" s="3">
        <f t="shared" si="12"/>
        <v>0</v>
      </c>
    </row>
    <row r="75" spans="1:7" x14ac:dyDescent="0.3">
      <c r="A75" t="s">
        <v>45</v>
      </c>
      <c r="D75">
        <v>1</v>
      </c>
      <c r="G75" s="3">
        <f t="shared" si="12"/>
        <v>1</v>
      </c>
    </row>
    <row r="76" spans="1:7" x14ac:dyDescent="0.3">
      <c r="A76" t="s">
        <v>46</v>
      </c>
      <c r="G76" s="3">
        <f t="shared" si="12"/>
        <v>0</v>
      </c>
    </row>
    <row r="77" spans="1:7" x14ac:dyDescent="0.3">
      <c r="A77" t="s">
        <v>47</v>
      </c>
      <c r="C77">
        <v>4</v>
      </c>
      <c r="G77" s="3">
        <f t="shared" si="12"/>
        <v>4</v>
      </c>
    </row>
    <row r="78" spans="1:7" x14ac:dyDescent="0.3">
      <c r="A78" t="s">
        <v>48</v>
      </c>
      <c r="G78" s="3">
        <f t="shared" si="12"/>
        <v>0</v>
      </c>
    </row>
    <row r="79" spans="1:7" x14ac:dyDescent="0.3">
      <c r="A79" t="s">
        <v>49</v>
      </c>
      <c r="C79">
        <v>1</v>
      </c>
      <c r="G79" s="3">
        <f t="shared" si="12"/>
        <v>1</v>
      </c>
    </row>
    <row r="80" spans="1:7" x14ac:dyDescent="0.3">
      <c r="A80" t="s">
        <v>50</v>
      </c>
      <c r="G80" s="3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5</v>
      </c>
      <c r="D81">
        <f t="shared" si="16"/>
        <v>2</v>
      </c>
      <c r="E81">
        <f t="shared" si="16"/>
        <v>0</v>
      </c>
      <c r="F81">
        <f t="shared" si="16"/>
        <v>0</v>
      </c>
      <c r="G81" s="3">
        <f t="shared" si="12"/>
        <v>7</v>
      </c>
    </row>
    <row r="82" spans="1:7" x14ac:dyDescent="0.3">
      <c r="A82" t="s">
        <v>52</v>
      </c>
      <c r="B82">
        <f>SUM(B81,B71,B61,B51)</f>
        <v>65</v>
      </c>
      <c r="C82">
        <f t="shared" ref="C82:F82" si="17">SUM(C81,C71,C61,C51)</f>
        <v>11</v>
      </c>
      <c r="D82">
        <f t="shared" si="17"/>
        <v>8</v>
      </c>
      <c r="E82">
        <f t="shared" si="17"/>
        <v>93</v>
      </c>
      <c r="F82">
        <f t="shared" si="17"/>
        <v>0</v>
      </c>
      <c r="G82" s="3">
        <f>SUM(G81,G71,G61,G51)</f>
        <v>177</v>
      </c>
    </row>
    <row r="86" spans="1:7" x14ac:dyDescent="0.3">
      <c r="A86" t="s">
        <v>51</v>
      </c>
      <c r="B86">
        <f>B72+B62+B52+B42</f>
        <v>12</v>
      </c>
      <c r="C86">
        <f t="shared" ref="C86:G86" si="18">C72+C62+C52+C42</f>
        <v>0</v>
      </c>
      <c r="D86">
        <f t="shared" si="18"/>
        <v>2</v>
      </c>
      <c r="E86">
        <f t="shared" si="18"/>
        <v>9</v>
      </c>
      <c r="F86">
        <f t="shared" si="18"/>
        <v>0</v>
      </c>
      <c r="G86">
        <f t="shared" si="18"/>
        <v>23</v>
      </c>
    </row>
    <row r="87" spans="1:7" x14ac:dyDescent="0.3">
      <c r="A87" t="s">
        <v>65</v>
      </c>
      <c r="B87">
        <f t="shared" ref="B87:G95" si="19">B73+B63+B53+B43</f>
        <v>3</v>
      </c>
      <c r="C87">
        <f t="shared" si="19"/>
        <v>0</v>
      </c>
      <c r="D87">
        <f t="shared" si="19"/>
        <v>0</v>
      </c>
      <c r="E87">
        <f t="shared" si="19"/>
        <v>4</v>
      </c>
      <c r="F87">
        <f t="shared" si="19"/>
        <v>0</v>
      </c>
      <c r="G87">
        <f t="shared" si="19"/>
        <v>7</v>
      </c>
    </row>
    <row r="88" spans="1:7" x14ac:dyDescent="0.3">
      <c r="A88" t="s">
        <v>44</v>
      </c>
      <c r="B88">
        <f t="shared" si="19"/>
        <v>4</v>
      </c>
      <c r="C88">
        <f t="shared" si="19"/>
        <v>0</v>
      </c>
      <c r="D88">
        <f t="shared" si="19"/>
        <v>0</v>
      </c>
      <c r="E88">
        <f t="shared" si="19"/>
        <v>6</v>
      </c>
      <c r="F88">
        <f t="shared" si="19"/>
        <v>0</v>
      </c>
      <c r="G88">
        <f t="shared" si="19"/>
        <v>10</v>
      </c>
    </row>
    <row r="89" spans="1:7" x14ac:dyDescent="0.3">
      <c r="A89" t="s">
        <v>45</v>
      </c>
      <c r="B89">
        <f t="shared" si="19"/>
        <v>5</v>
      </c>
      <c r="C89">
        <f t="shared" si="19"/>
        <v>0</v>
      </c>
      <c r="D89">
        <f t="shared" si="19"/>
        <v>1</v>
      </c>
      <c r="E89">
        <f t="shared" si="19"/>
        <v>6</v>
      </c>
      <c r="F89">
        <f t="shared" si="19"/>
        <v>0</v>
      </c>
      <c r="G89">
        <f t="shared" si="19"/>
        <v>12</v>
      </c>
    </row>
    <row r="90" spans="1:7" x14ac:dyDescent="0.3">
      <c r="A90" t="s">
        <v>46</v>
      </c>
      <c r="B90">
        <f t="shared" si="19"/>
        <v>7</v>
      </c>
      <c r="C90">
        <f t="shared" si="19"/>
        <v>0</v>
      </c>
      <c r="D90">
        <f t="shared" si="19"/>
        <v>0</v>
      </c>
      <c r="E90">
        <f t="shared" si="19"/>
        <v>10</v>
      </c>
      <c r="F90">
        <f t="shared" si="19"/>
        <v>0</v>
      </c>
      <c r="G90">
        <f t="shared" si="19"/>
        <v>17</v>
      </c>
    </row>
    <row r="91" spans="1:7" x14ac:dyDescent="0.3">
      <c r="A91" t="s">
        <v>47</v>
      </c>
      <c r="B91">
        <f t="shared" si="19"/>
        <v>17</v>
      </c>
      <c r="C91">
        <f t="shared" si="19"/>
        <v>8</v>
      </c>
      <c r="D91">
        <f t="shared" si="19"/>
        <v>2</v>
      </c>
      <c r="E91">
        <f t="shared" si="19"/>
        <v>38</v>
      </c>
      <c r="F91">
        <f t="shared" si="19"/>
        <v>0</v>
      </c>
      <c r="G91">
        <f t="shared" si="19"/>
        <v>65</v>
      </c>
    </row>
    <row r="92" spans="1:7" x14ac:dyDescent="0.3">
      <c r="A92" t="s">
        <v>48</v>
      </c>
      <c r="B92">
        <f t="shared" si="19"/>
        <v>5</v>
      </c>
      <c r="C92">
        <f t="shared" si="19"/>
        <v>1</v>
      </c>
      <c r="D92">
        <f t="shared" si="19"/>
        <v>1</v>
      </c>
      <c r="E92">
        <f t="shared" si="19"/>
        <v>12</v>
      </c>
      <c r="F92">
        <f t="shared" si="19"/>
        <v>0</v>
      </c>
      <c r="G92">
        <f t="shared" si="19"/>
        <v>19</v>
      </c>
    </row>
    <row r="93" spans="1:7" x14ac:dyDescent="0.3">
      <c r="A93" t="s">
        <v>49</v>
      </c>
      <c r="B93">
        <f t="shared" si="19"/>
        <v>11</v>
      </c>
      <c r="C93">
        <f t="shared" si="19"/>
        <v>2</v>
      </c>
      <c r="D93">
        <f t="shared" si="19"/>
        <v>1</v>
      </c>
      <c r="E93">
        <f t="shared" si="19"/>
        <v>7</v>
      </c>
      <c r="F93">
        <f t="shared" si="19"/>
        <v>0</v>
      </c>
      <c r="G93">
        <f t="shared" si="19"/>
        <v>21</v>
      </c>
    </row>
    <row r="94" spans="1:7" x14ac:dyDescent="0.3">
      <c r="A94" t="s">
        <v>50</v>
      </c>
      <c r="B94">
        <f t="shared" si="19"/>
        <v>1</v>
      </c>
      <c r="C94">
        <f t="shared" si="19"/>
        <v>0</v>
      </c>
      <c r="D94">
        <f t="shared" si="19"/>
        <v>1</v>
      </c>
      <c r="E94">
        <f t="shared" si="19"/>
        <v>1</v>
      </c>
      <c r="F94">
        <f t="shared" si="19"/>
        <v>0</v>
      </c>
      <c r="G94">
        <f t="shared" si="19"/>
        <v>3</v>
      </c>
    </row>
    <row r="95" spans="1:7" x14ac:dyDescent="0.3">
      <c r="A95" t="s">
        <v>32</v>
      </c>
      <c r="B95">
        <f t="shared" si="19"/>
        <v>65</v>
      </c>
      <c r="C95">
        <f t="shared" si="19"/>
        <v>11</v>
      </c>
      <c r="D95">
        <f t="shared" si="19"/>
        <v>8</v>
      </c>
      <c r="E95">
        <f t="shared" si="19"/>
        <v>93</v>
      </c>
      <c r="F95">
        <f t="shared" si="19"/>
        <v>0</v>
      </c>
      <c r="G95">
        <f t="shared" si="19"/>
        <v>177</v>
      </c>
    </row>
  </sheetData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55B8-1AD3-44A2-AC62-8859240283C2}">
  <dimension ref="A1:U95"/>
  <sheetViews>
    <sheetView workbookViewId="0">
      <selection activeCell="B5" sqref="B5"/>
    </sheetView>
  </sheetViews>
  <sheetFormatPr baseColWidth="10" defaultRowHeight="14.4" x14ac:dyDescent="0.3"/>
  <sheetData>
    <row r="1" spans="1:17" x14ac:dyDescent="0.3">
      <c r="A1" t="s">
        <v>139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140</v>
      </c>
      <c r="L2" t="s">
        <v>124</v>
      </c>
      <c r="M2" t="s">
        <v>141</v>
      </c>
      <c r="N2" t="s">
        <v>125</v>
      </c>
    </row>
    <row r="3" spans="1:17" x14ac:dyDescent="0.3">
      <c r="A3" t="s">
        <v>5</v>
      </c>
      <c r="B3">
        <v>9</v>
      </c>
      <c r="C3">
        <v>5</v>
      </c>
      <c r="G3">
        <f t="shared" ref="G3:G9" si="0">SUM(B3:F3)</f>
        <v>14</v>
      </c>
      <c r="H3" s="5">
        <f>G3/$G$11</f>
        <v>0.53846153846153844</v>
      </c>
      <c r="J3" t="s">
        <v>5</v>
      </c>
      <c r="K3">
        <v>101</v>
      </c>
      <c r="L3">
        <v>84</v>
      </c>
      <c r="M3">
        <v>54</v>
      </c>
      <c r="N3" s="1">
        <f t="shared" ref="N3:N11" si="1">(L3/L$11)*100</f>
        <v>45.901639344262293</v>
      </c>
      <c r="O3" s="1"/>
      <c r="P3" s="1"/>
      <c r="Q3" s="1"/>
    </row>
    <row r="4" spans="1:17" x14ac:dyDescent="0.3">
      <c r="A4" t="s">
        <v>6</v>
      </c>
      <c r="C4">
        <v>1</v>
      </c>
      <c r="G4">
        <f t="shared" si="0"/>
        <v>1</v>
      </c>
      <c r="H4" s="5">
        <f t="shared" ref="H4:H10" si="2">G4/$G$11</f>
        <v>3.8461538461538464E-2</v>
      </c>
      <c r="J4" t="s">
        <v>6</v>
      </c>
      <c r="K4">
        <v>1</v>
      </c>
      <c r="L4">
        <v>3</v>
      </c>
      <c r="M4">
        <v>0.5</v>
      </c>
      <c r="N4" s="1">
        <f t="shared" si="1"/>
        <v>1.639344262295082</v>
      </c>
      <c r="O4" s="1"/>
      <c r="P4" s="1"/>
      <c r="Q4" s="1"/>
    </row>
    <row r="5" spans="1:17" x14ac:dyDescent="0.3">
      <c r="A5" t="s">
        <v>33</v>
      </c>
      <c r="G5">
        <f t="shared" si="0"/>
        <v>0</v>
      </c>
      <c r="H5" s="5">
        <f t="shared" si="2"/>
        <v>0</v>
      </c>
      <c r="J5" t="s">
        <v>58</v>
      </c>
      <c r="K5">
        <v>2</v>
      </c>
      <c r="L5">
        <v>8</v>
      </c>
      <c r="M5">
        <v>1.1000000000000001</v>
      </c>
      <c r="N5" s="1">
        <f t="shared" si="1"/>
        <v>4.3715846994535523</v>
      </c>
      <c r="O5" s="1"/>
      <c r="P5" s="1"/>
      <c r="Q5" s="1"/>
    </row>
    <row r="6" spans="1:17" x14ac:dyDescent="0.3">
      <c r="A6" t="s">
        <v>8</v>
      </c>
      <c r="B6">
        <v>1</v>
      </c>
      <c r="C6">
        <v>2</v>
      </c>
      <c r="E6" s="3"/>
      <c r="F6" s="3"/>
      <c r="G6" s="3">
        <f t="shared" si="0"/>
        <v>3</v>
      </c>
      <c r="H6" s="5">
        <f t="shared" si="2"/>
        <v>0.11538461538461539</v>
      </c>
      <c r="J6" t="s">
        <v>8</v>
      </c>
      <c r="K6">
        <v>18</v>
      </c>
      <c r="L6">
        <v>23</v>
      </c>
      <c r="M6">
        <v>9.6</v>
      </c>
      <c r="N6" s="1">
        <f t="shared" si="1"/>
        <v>12.568306010928962</v>
      </c>
      <c r="O6" s="1"/>
      <c r="P6" s="1"/>
      <c r="Q6" s="1"/>
    </row>
    <row r="7" spans="1:17" x14ac:dyDescent="0.3">
      <c r="A7" t="s">
        <v>9</v>
      </c>
      <c r="B7">
        <v>2</v>
      </c>
      <c r="C7">
        <v>1</v>
      </c>
      <c r="E7" s="3">
        <v>2</v>
      </c>
      <c r="F7" s="3"/>
      <c r="G7" s="3">
        <f t="shared" si="0"/>
        <v>5</v>
      </c>
      <c r="H7" s="5">
        <f t="shared" si="2"/>
        <v>0.19230769230769232</v>
      </c>
      <c r="J7" t="s">
        <v>9</v>
      </c>
      <c r="K7">
        <v>20</v>
      </c>
      <c r="L7">
        <v>24</v>
      </c>
      <c r="M7">
        <v>10.8</v>
      </c>
      <c r="N7" s="1">
        <f t="shared" si="1"/>
        <v>13.114754098360656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H8" s="5">
        <f t="shared" si="2"/>
        <v>0</v>
      </c>
      <c r="J8" t="s">
        <v>10</v>
      </c>
      <c r="K8">
        <v>0</v>
      </c>
      <c r="L8">
        <v>0</v>
      </c>
      <c r="M8">
        <v>0</v>
      </c>
      <c r="N8" s="1">
        <f t="shared" si="1"/>
        <v>0</v>
      </c>
      <c r="O8" s="1"/>
      <c r="P8" s="1"/>
      <c r="Q8" s="1"/>
    </row>
    <row r="9" spans="1:17" x14ac:dyDescent="0.3">
      <c r="A9" t="s">
        <v>35</v>
      </c>
      <c r="B9">
        <v>1</v>
      </c>
      <c r="E9" s="3"/>
      <c r="F9" s="3"/>
      <c r="G9" s="3">
        <f t="shared" si="0"/>
        <v>1</v>
      </c>
      <c r="H9" s="5">
        <f t="shared" si="2"/>
        <v>3.8461538461538464E-2</v>
      </c>
      <c r="J9" t="s">
        <v>35</v>
      </c>
      <c r="K9">
        <v>1</v>
      </c>
      <c r="L9">
        <v>3</v>
      </c>
      <c r="M9">
        <v>0.5</v>
      </c>
      <c r="N9" s="1">
        <f t="shared" si="1"/>
        <v>1.639344262295082</v>
      </c>
      <c r="O9" s="1"/>
      <c r="P9" s="1"/>
      <c r="Q9" s="1"/>
    </row>
    <row r="10" spans="1:17" x14ac:dyDescent="0.3">
      <c r="A10" t="s">
        <v>12</v>
      </c>
      <c r="B10">
        <v>2</v>
      </c>
      <c r="E10" s="3"/>
      <c r="F10" s="3"/>
      <c r="G10" s="3">
        <f>SUM(B10:F10)</f>
        <v>2</v>
      </c>
      <c r="H10" s="5">
        <f t="shared" si="2"/>
        <v>7.6923076923076927E-2</v>
      </c>
      <c r="J10" t="s">
        <v>12</v>
      </c>
      <c r="K10">
        <v>44</v>
      </c>
      <c r="L10">
        <v>38</v>
      </c>
      <c r="M10">
        <v>23.5</v>
      </c>
      <c r="N10" s="1">
        <f t="shared" si="1"/>
        <v>20.765027322404372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15</v>
      </c>
      <c r="C11">
        <f t="shared" si="3"/>
        <v>9</v>
      </c>
      <c r="D11">
        <f t="shared" si="3"/>
        <v>0</v>
      </c>
      <c r="E11" s="3">
        <f t="shared" si="3"/>
        <v>2</v>
      </c>
      <c r="F11" s="3">
        <f t="shared" si="3"/>
        <v>0</v>
      </c>
      <c r="G11" s="3">
        <f>SUM(B11:F11)</f>
        <v>26</v>
      </c>
      <c r="J11" t="s">
        <v>13</v>
      </c>
      <c r="K11">
        <f>SUM(K3:K10)</f>
        <v>187</v>
      </c>
      <c r="L11">
        <f>SUM(L3:L10)</f>
        <v>183</v>
      </c>
      <c r="M11" s="1">
        <f>(K11/K$11)*100</f>
        <v>100</v>
      </c>
      <c r="N11" s="1">
        <f t="shared" si="1"/>
        <v>100</v>
      </c>
      <c r="O11" s="1"/>
      <c r="P11" s="1"/>
      <c r="Q11" s="1"/>
    </row>
    <row r="12" spans="1:17" x14ac:dyDescent="0.3">
      <c r="A12" t="s">
        <v>5</v>
      </c>
      <c r="B12">
        <v>26</v>
      </c>
      <c r="E12" s="3">
        <v>35</v>
      </c>
      <c r="F12" s="3"/>
      <c r="G12" s="3">
        <f t="shared" ref="G12:G38" si="4">SUM(B12:F12)</f>
        <v>61</v>
      </c>
      <c r="H12" s="5">
        <f>G12/$G$20</f>
        <v>0.42957746478873238</v>
      </c>
    </row>
    <row r="13" spans="1:17" x14ac:dyDescent="0.3">
      <c r="A13" t="s">
        <v>6</v>
      </c>
      <c r="E13" s="3">
        <v>2</v>
      </c>
      <c r="F13" s="3"/>
      <c r="G13" s="3">
        <f t="shared" si="4"/>
        <v>2</v>
      </c>
      <c r="H13" s="5">
        <f t="shared" ref="H13:H19" si="5">G13/$G$20</f>
        <v>1.4084507042253521E-2</v>
      </c>
      <c r="J13" t="s">
        <v>40</v>
      </c>
    </row>
    <row r="14" spans="1:17" x14ac:dyDescent="0.3">
      <c r="A14" t="s">
        <v>33</v>
      </c>
      <c r="B14">
        <v>4</v>
      </c>
      <c r="E14" s="3">
        <v>4</v>
      </c>
      <c r="F14" s="3"/>
      <c r="G14" s="3">
        <f t="shared" si="4"/>
        <v>8</v>
      </c>
      <c r="H14" s="5">
        <f t="shared" si="5"/>
        <v>5.6338028169014086E-2</v>
      </c>
      <c r="J14" t="s">
        <v>14</v>
      </c>
      <c r="K14" t="s">
        <v>140</v>
      </c>
      <c r="L14" t="s">
        <v>124</v>
      </c>
      <c r="M14">
        <v>2004</v>
      </c>
      <c r="N14">
        <v>2005</v>
      </c>
      <c r="O14">
        <v>2004</v>
      </c>
      <c r="P14">
        <v>2005</v>
      </c>
    </row>
    <row r="15" spans="1:17" x14ac:dyDescent="0.3">
      <c r="A15" t="s">
        <v>8</v>
      </c>
      <c r="B15">
        <v>4</v>
      </c>
      <c r="E15" s="3">
        <v>13</v>
      </c>
      <c r="F15" s="3"/>
      <c r="G15" s="3">
        <f t="shared" si="4"/>
        <v>17</v>
      </c>
      <c r="H15" s="5">
        <f t="shared" si="5"/>
        <v>0.11971830985915492</v>
      </c>
      <c r="J15" t="s">
        <v>16</v>
      </c>
      <c r="K15">
        <v>82</v>
      </c>
      <c r="L15">
        <v>68</v>
      </c>
      <c r="M15">
        <v>23.2</v>
      </c>
      <c r="N15">
        <v>20.100000000000001</v>
      </c>
      <c r="O15">
        <v>2581</v>
      </c>
      <c r="P15">
        <v>2806</v>
      </c>
    </row>
    <row r="16" spans="1:17" x14ac:dyDescent="0.3">
      <c r="A16" t="s">
        <v>9</v>
      </c>
      <c r="B16">
        <v>8</v>
      </c>
      <c r="E16" s="3">
        <v>11</v>
      </c>
      <c r="F16" s="3"/>
      <c r="G16" s="3">
        <f t="shared" si="4"/>
        <v>19</v>
      </c>
      <c r="H16" s="5">
        <f t="shared" si="5"/>
        <v>0.13380281690140844</v>
      </c>
      <c r="J16" t="s">
        <v>17</v>
      </c>
      <c r="K16">
        <v>8</v>
      </c>
      <c r="L16">
        <v>9</v>
      </c>
      <c r="M16">
        <v>22.8</v>
      </c>
      <c r="N16">
        <v>23.6</v>
      </c>
      <c r="O16">
        <v>3324</v>
      </c>
      <c r="P16">
        <v>4445</v>
      </c>
    </row>
    <row r="17" spans="1:18" x14ac:dyDescent="0.3">
      <c r="A17" t="s">
        <v>10</v>
      </c>
      <c r="E17" s="3"/>
      <c r="F17" s="3"/>
      <c r="G17" s="3">
        <f t="shared" si="4"/>
        <v>0</v>
      </c>
      <c r="H17" s="5">
        <f t="shared" si="5"/>
        <v>0</v>
      </c>
      <c r="J17" t="s">
        <v>18</v>
      </c>
      <c r="K17">
        <v>14</v>
      </c>
      <c r="L17">
        <v>3</v>
      </c>
      <c r="M17">
        <v>9.6999999999999993</v>
      </c>
      <c r="N17">
        <v>2.8</v>
      </c>
      <c r="O17">
        <v>3737</v>
      </c>
      <c r="P17">
        <v>1053</v>
      </c>
    </row>
    <row r="18" spans="1:18" x14ac:dyDescent="0.3">
      <c r="A18" t="s">
        <v>35</v>
      </c>
      <c r="E18" s="3">
        <v>2</v>
      </c>
      <c r="F18" s="3"/>
      <c r="G18" s="3">
        <f t="shared" si="4"/>
        <v>2</v>
      </c>
      <c r="H18" s="5">
        <f t="shared" si="5"/>
        <v>1.4084507042253521E-2</v>
      </c>
      <c r="J18" t="s">
        <v>19</v>
      </c>
      <c r="K18">
        <v>5</v>
      </c>
      <c r="L18">
        <v>11</v>
      </c>
      <c r="M18">
        <v>6.7</v>
      </c>
      <c r="N18">
        <v>12.5</v>
      </c>
      <c r="O18">
        <v>894</v>
      </c>
      <c r="P18">
        <v>1427</v>
      </c>
    </row>
    <row r="19" spans="1:18" x14ac:dyDescent="0.3">
      <c r="A19" t="s">
        <v>12</v>
      </c>
      <c r="B19">
        <v>10</v>
      </c>
      <c r="E19" s="3">
        <v>23</v>
      </c>
      <c r="F19" s="3"/>
      <c r="G19" s="3">
        <f t="shared" si="4"/>
        <v>33</v>
      </c>
      <c r="H19" s="5">
        <f t="shared" si="5"/>
        <v>0.23239436619718309</v>
      </c>
      <c r="J19" t="s">
        <v>20</v>
      </c>
      <c r="K19">
        <v>78</v>
      </c>
      <c r="L19">
        <v>92</v>
      </c>
      <c r="M19">
        <v>28.7</v>
      </c>
      <c r="N19">
        <v>32</v>
      </c>
      <c r="O19">
        <v>4088</v>
      </c>
      <c r="P19">
        <v>4376</v>
      </c>
    </row>
    <row r="20" spans="1:18" x14ac:dyDescent="0.3">
      <c r="A20" t="s">
        <v>36</v>
      </c>
      <c r="B20">
        <f>SUM(B12:B19)</f>
        <v>52</v>
      </c>
      <c r="C20">
        <f t="shared" ref="C20:F20" si="6">SUM(C12:C19)</f>
        <v>0</v>
      </c>
      <c r="D20">
        <f t="shared" si="6"/>
        <v>0</v>
      </c>
      <c r="E20" s="3">
        <f t="shared" si="6"/>
        <v>90</v>
      </c>
      <c r="F20" s="3">
        <f t="shared" si="6"/>
        <v>0</v>
      </c>
      <c r="G20" s="3">
        <f t="shared" si="4"/>
        <v>142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3</v>
      </c>
      <c r="E21" s="3"/>
      <c r="F21" s="3"/>
      <c r="G21" s="3">
        <f t="shared" si="4"/>
        <v>3</v>
      </c>
      <c r="H21" s="5">
        <f>G21/$G$29</f>
        <v>1</v>
      </c>
      <c r="J21" t="s">
        <v>13</v>
      </c>
      <c r="K21">
        <f>SUM(K15:K20)</f>
        <v>187</v>
      </c>
      <c r="L21">
        <f>SUM(L15:L20)</f>
        <v>183</v>
      </c>
      <c r="M21">
        <v>20.9</v>
      </c>
      <c r="N21">
        <v>20.9</v>
      </c>
      <c r="O21">
        <v>3072</v>
      </c>
      <c r="P21">
        <v>2992</v>
      </c>
    </row>
    <row r="22" spans="1:18" x14ac:dyDescent="0.3">
      <c r="A22" t="s">
        <v>6</v>
      </c>
      <c r="E22" s="3"/>
      <c r="F22" s="3"/>
      <c r="G22" s="3">
        <f t="shared" si="4"/>
        <v>0</v>
      </c>
      <c r="H22" s="5">
        <f t="shared" ref="H22:H28" si="7">G22/$G$29</f>
        <v>0</v>
      </c>
    </row>
    <row r="23" spans="1:18" x14ac:dyDescent="0.3">
      <c r="A23" t="s">
        <v>33</v>
      </c>
      <c r="E23" s="3"/>
      <c r="F23" s="3"/>
      <c r="G23" s="3">
        <f t="shared" si="4"/>
        <v>0</v>
      </c>
      <c r="H23" s="5">
        <f t="shared" si="7"/>
        <v>0</v>
      </c>
      <c r="J23" t="s">
        <v>143</v>
      </c>
    </row>
    <row r="24" spans="1:18" x14ac:dyDescent="0.3">
      <c r="A24" t="s">
        <v>8</v>
      </c>
      <c r="E24" s="3"/>
      <c r="F24" s="3"/>
      <c r="G24" s="3">
        <f t="shared" si="4"/>
        <v>0</v>
      </c>
      <c r="H24" s="5">
        <f t="shared" si="7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E25" s="3"/>
      <c r="F25" s="3"/>
      <c r="G25" s="3">
        <f t="shared" si="4"/>
        <v>0</v>
      </c>
      <c r="H25" s="5">
        <f t="shared" si="7"/>
        <v>0</v>
      </c>
      <c r="J25">
        <v>1995</v>
      </c>
      <c r="K25">
        <v>559</v>
      </c>
      <c r="L25">
        <v>41.8</v>
      </c>
      <c r="M25">
        <v>2</v>
      </c>
      <c r="N25">
        <v>0</v>
      </c>
      <c r="O25">
        <v>154</v>
      </c>
      <c r="P25">
        <v>11.5</v>
      </c>
      <c r="Q25">
        <v>403</v>
      </c>
      <c r="R25">
        <v>30.2</v>
      </c>
    </row>
    <row r="26" spans="1:18" x14ac:dyDescent="0.3">
      <c r="A26" t="s">
        <v>10</v>
      </c>
      <c r="E26" s="3"/>
      <c r="F26" s="3"/>
      <c r="G26" s="3">
        <f t="shared" si="4"/>
        <v>0</v>
      </c>
      <c r="H26" s="5">
        <f t="shared" si="7"/>
        <v>0</v>
      </c>
      <c r="J26">
        <v>1996</v>
      </c>
      <c r="K26">
        <v>472</v>
      </c>
      <c r="L26">
        <v>35.4</v>
      </c>
      <c r="M26">
        <v>0</v>
      </c>
      <c r="N26">
        <v>0</v>
      </c>
      <c r="O26">
        <v>155</v>
      </c>
      <c r="P26">
        <v>11.6</v>
      </c>
      <c r="Q26">
        <v>317</v>
      </c>
      <c r="R26">
        <v>23.8</v>
      </c>
    </row>
    <row r="27" spans="1:18" x14ac:dyDescent="0.3">
      <c r="A27" t="s">
        <v>35</v>
      </c>
      <c r="E27" s="3"/>
      <c r="F27" s="3"/>
      <c r="G27" s="3">
        <f t="shared" si="4"/>
        <v>0</v>
      </c>
      <c r="H27" s="5">
        <f t="shared" si="7"/>
        <v>0</v>
      </c>
      <c r="J27">
        <v>1997</v>
      </c>
      <c r="K27">
        <v>464</v>
      </c>
      <c r="L27">
        <v>33.700000000000003</v>
      </c>
      <c r="M27">
        <v>3</v>
      </c>
      <c r="N27">
        <v>0.2</v>
      </c>
      <c r="O27">
        <v>162</v>
      </c>
      <c r="P27">
        <v>11.8</v>
      </c>
      <c r="Q27">
        <v>299</v>
      </c>
      <c r="R27">
        <v>21.7</v>
      </c>
    </row>
    <row r="28" spans="1:18" x14ac:dyDescent="0.3">
      <c r="A28" t="s">
        <v>12</v>
      </c>
      <c r="E28" s="3"/>
      <c r="F28" s="3"/>
      <c r="G28" s="3">
        <f t="shared" si="4"/>
        <v>0</v>
      </c>
      <c r="H28" s="5">
        <f t="shared" si="7"/>
        <v>0</v>
      </c>
      <c r="J28">
        <v>1998</v>
      </c>
      <c r="K28">
        <v>382</v>
      </c>
      <c r="L28">
        <v>29</v>
      </c>
      <c r="M28">
        <v>12</v>
      </c>
      <c r="N28">
        <v>0.9</v>
      </c>
      <c r="O28">
        <v>118</v>
      </c>
      <c r="P28">
        <v>9</v>
      </c>
      <c r="Q28">
        <v>252</v>
      </c>
      <c r="R28">
        <v>19.100000000000001</v>
      </c>
    </row>
    <row r="29" spans="1:18" x14ac:dyDescent="0.3">
      <c r="A29" t="s">
        <v>38</v>
      </c>
      <c r="B29">
        <f>SUM(B21:B28)</f>
        <v>0</v>
      </c>
      <c r="C29">
        <f t="shared" ref="C29:F29" si="8">SUM(C21:C28)</f>
        <v>0</v>
      </c>
      <c r="D29">
        <f t="shared" si="8"/>
        <v>3</v>
      </c>
      <c r="E29" s="3">
        <f t="shared" si="8"/>
        <v>0</v>
      </c>
      <c r="F29" s="3">
        <f t="shared" si="8"/>
        <v>0</v>
      </c>
      <c r="G29" s="3">
        <f t="shared" si="4"/>
        <v>3</v>
      </c>
      <c r="J29">
        <v>1999</v>
      </c>
      <c r="K29">
        <v>388</v>
      </c>
      <c r="L29">
        <v>34</v>
      </c>
      <c r="M29">
        <v>1</v>
      </c>
      <c r="N29">
        <v>0.1</v>
      </c>
      <c r="O29">
        <v>113</v>
      </c>
      <c r="P29">
        <v>9.9</v>
      </c>
      <c r="Q29">
        <v>274</v>
      </c>
      <c r="R29">
        <v>24</v>
      </c>
    </row>
    <row r="30" spans="1:18" x14ac:dyDescent="0.3">
      <c r="A30" t="s">
        <v>5</v>
      </c>
      <c r="B30" s="3">
        <v>1</v>
      </c>
      <c r="C30" s="3">
        <v>2</v>
      </c>
      <c r="D30" s="3">
        <v>3</v>
      </c>
      <c r="E30" s="3"/>
      <c r="F30" s="3"/>
      <c r="G30" s="3">
        <f t="shared" si="4"/>
        <v>6</v>
      </c>
      <c r="H30" s="5">
        <f>G30/$G$38</f>
        <v>0.5</v>
      </c>
      <c r="J30">
        <v>2000</v>
      </c>
      <c r="K30">
        <v>265</v>
      </c>
      <c r="L30">
        <v>27.3</v>
      </c>
      <c r="M30">
        <v>1</v>
      </c>
      <c r="N30">
        <v>0.1</v>
      </c>
      <c r="O30">
        <v>94</v>
      </c>
      <c r="P30">
        <v>9.6999999999999993</v>
      </c>
      <c r="Q30">
        <v>170</v>
      </c>
      <c r="R30">
        <v>17.5</v>
      </c>
    </row>
    <row r="31" spans="1:18" x14ac:dyDescent="0.3">
      <c r="A31" t="s">
        <v>6</v>
      </c>
      <c r="B31" s="3"/>
      <c r="C31" s="3"/>
      <c r="D31" s="3"/>
      <c r="E31" s="3"/>
      <c r="F31" s="3"/>
      <c r="G31" s="3">
        <f t="shared" si="4"/>
        <v>0</v>
      </c>
      <c r="H31" s="5">
        <f t="shared" ref="H31:H37" si="9">G31/$G$38</f>
        <v>0</v>
      </c>
      <c r="J31">
        <v>2001</v>
      </c>
      <c r="K31">
        <v>230</v>
      </c>
      <c r="L31">
        <v>25</v>
      </c>
      <c r="M31">
        <v>1</v>
      </c>
      <c r="N31">
        <v>0.1</v>
      </c>
      <c r="O31">
        <v>61</v>
      </c>
      <c r="P31">
        <v>6.5</v>
      </c>
      <c r="Q31">
        <v>168</v>
      </c>
      <c r="R31">
        <v>18.3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  <c r="H32" s="5">
        <f t="shared" si="9"/>
        <v>0</v>
      </c>
      <c r="J32">
        <v>2002</v>
      </c>
      <c r="K32">
        <v>205</v>
      </c>
      <c r="L32">
        <v>22.2</v>
      </c>
      <c r="M32">
        <v>2</v>
      </c>
      <c r="N32">
        <v>0.2</v>
      </c>
      <c r="O32">
        <v>80</v>
      </c>
      <c r="P32">
        <v>8.6999999999999993</v>
      </c>
      <c r="Q32">
        <v>123</v>
      </c>
      <c r="R32">
        <v>13.3</v>
      </c>
    </row>
    <row r="33" spans="1:21" x14ac:dyDescent="0.3">
      <c r="A33" t="s">
        <v>8</v>
      </c>
      <c r="B33" s="3"/>
      <c r="C33" s="3">
        <v>3</v>
      </c>
      <c r="D33" s="3"/>
      <c r="E33" s="3"/>
      <c r="F33" s="3"/>
      <c r="G33" s="3">
        <f t="shared" si="4"/>
        <v>3</v>
      </c>
      <c r="H33" s="5">
        <f t="shared" si="9"/>
        <v>0.25</v>
      </c>
      <c r="J33">
        <v>2003</v>
      </c>
      <c r="K33">
        <v>226</v>
      </c>
      <c r="L33">
        <v>23.9</v>
      </c>
      <c r="M33">
        <v>2</v>
      </c>
      <c r="N33">
        <v>0.2</v>
      </c>
      <c r="O33">
        <v>72</v>
      </c>
      <c r="P33">
        <v>7.6</v>
      </c>
      <c r="Q33">
        <v>152</v>
      </c>
      <c r="R33">
        <v>16.100000000000001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4"/>
        <v>0</v>
      </c>
      <c r="H34" s="5">
        <f t="shared" si="9"/>
        <v>0</v>
      </c>
      <c r="J34">
        <v>2004</v>
      </c>
      <c r="K34">
        <v>187</v>
      </c>
      <c r="L34">
        <v>20.9</v>
      </c>
      <c r="M34">
        <v>3</v>
      </c>
      <c r="N34">
        <v>0.3</v>
      </c>
      <c r="O34">
        <v>60</v>
      </c>
      <c r="P34">
        <v>6.7</v>
      </c>
      <c r="Q34">
        <v>124</v>
      </c>
      <c r="R34">
        <v>13.9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  <c r="H35" s="5">
        <f t="shared" si="9"/>
        <v>0</v>
      </c>
      <c r="J35">
        <v>2005</v>
      </c>
      <c r="K35">
        <v>183</v>
      </c>
      <c r="L35">
        <v>20.9</v>
      </c>
      <c r="M35">
        <v>0</v>
      </c>
      <c r="N35">
        <v>0</v>
      </c>
      <c r="O35">
        <v>58</v>
      </c>
      <c r="P35">
        <v>6.6</v>
      </c>
      <c r="Q35">
        <v>125</v>
      </c>
      <c r="R35">
        <v>14.3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  <c r="H36" s="5">
        <f t="shared" si="9"/>
        <v>0</v>
      </c>
    </row>
    <row r="37" spans="1:21" x14ac:dyDescent="0.3">
      <c r="A37" t="s">
        <v>12</v>
      </c>
      <c r="B37" s="3"/>
      <c r="C37" s="3">
        <v>3</v>
      </c>
      <c r="D37" s="3"/>
      <c r="E37" s="3"/>
      <c r="F37" s="3"/>
      <c r="G37" s="3">
        <f t="shared" si="4"/>
        <v>3</v>
      </c>
      <c r="H37" s="5">
        <f t="shared" si="9"/>
        <v>0.25</v>
      </c>
    </row>
    <row r="38" spans="1:21" x14ac:dyDescent="0.3">
      <c r="A38" t="s">
        <v>37</v>
      </c>
      <c r="B38">
        <f>SUM(B30:B37)</f>
        <v>1</v>
      </c>
      <c r="C38">
        <f t="shared" ref="C38:F38" si="10">SUM(C30:C37)</f>
        <v>8</v>
      </c>
      <c r="D38">
        <f t="shared" si="10"/>
        <v>3</v>
      </c>
      <c r="E38" s="3">
        <f t="shared" si="10"/>
        <v>0</v>
      </c>
      <c r="F38" s="3">
        <f t="shared" si="10"/>
        <v>0</v>
      </c>
      <c r="G38" s="3">
        <f t="shared" si="4"/>
        <v>12</v>
      </c>
    </row>
    <row r="39" spans="1:21" x14ac:dyDescent="0.3">
      <c r="E39" s="3"/>
      <c r="F39" s="3"/>
      <c r="G39" s="3">
        <f>SUM(G38,G29,G20,G11)</f>
        <v>183</v>
      </c>
    </row>
    <row r="40" spans="1:21" x14ac:dyDescent="0.3">
      <c r="A40" t="s">
        <v>138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1</v>
      </c>
      <c r="C42">
        <v>1</v>
      </c>
      <c r="E42">
        <v>1</v>
      </c>
      <c r="G42">
        <f>SUM(B42:F42)</f>
        <v>3</v>
      </c>
    </row>
    <row r="43" spans="1:21" x14ac:dyDescent="0.3">
      <c r="A43" t="s">
        <v>65</v>
      </c>
      <c r="B43">
        <v>1</v>
      </c>
      <c r="G43">
        <f t="shared" ref="G43:G81" si="11">SUM(B43:F43)</f>
        <v>1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G44">
        <f t="shared" si="11"/>
        <v>0</v>
      </c>
      <c r="J44">
        <v>183</v>
      </c>
      <c r="K44">
        <v>8.74</v>
      </c>
      <c r="L44">
        <v>0</v>
      </c>
      <c r="M44">
        <v>58</v>
      </c>
      <c r="N44">
        <v>125</v>
      </c>
      <c r="O44">
        <v>26</v>
      </c>
      <c r="P44">
        <v>142</v>
      </c>
      <c r="Q44">
        <v>3</v>
      </c>
      <c r="R44">
        <v>12</v>
      </c>
      <c r="S44">
        <v>26163</v>
      </c>
      <c r="T44">
        <v>2992</v>
      </c>
      <c r="U44">
        <v>143</v>
      </c>
    </row>
    <row r="45" spans="1:21" x14ac:dyDescent="0.3">
      <c r="A45" t="s">
        <v>45</v>
      </c>
      <c r="B45">
        <v>2</v>
      </c>
      <c r="C45">
        <v>1</v>
      </c>
      <c r="G45">
        <f t="shared" si="11"/>
        <v>3</v>
      </c>
    </row>
    <row r="46" spans="1:21" x14ac:dyDescent="0.3">
      <c r="A46" t="s">
        <v>46</v>
      </c>
      <c r="G46">
        <f t="shared" si="11"/>
        <v>0</v>
      </c>
      <c r="J46" t="s">
        <v>77</v>
      </c>
      <c r="K46">
        <f>J44/K44</f>
        <v>20.938215102974826</v>
      </c>
    </row>
    <row r="47" spans="1:21" x14ac:dyDescent="0.3">
      <c r="A47" t="s">
        <v>47</v>
      </c>
      <c r="B47">
        <v>9</v>
      </c>
      <c r="C47">
        <v>4</v>
      </c>
      <c r="E47">
        <v>1</v>
      </c>
      <c r="G47">
        <f t="shared" si="11"/>
        <v>14</v>
      </c>
    </row>
    <row r="48" spans="1:21" x14ac:dyDescent="0.3">
      <c r="A48" t="s">
        <v>48</v>
      </c>
      <c r="G48">
        <f>SUM(B48:F48)</f>
        <v>0</v>
      </c>
    </row>
    <row r="49" spans="1:7" x14ac:dyDescent="0.3">
      <c r="A49" t="s">
        <v>49</v>
      </c>
      <c r="B49">
        <v>1</v>
      </c>
      <c r="C49">
        <v>3</v>
      </c>
      <c r="G49">
        <f>SUM(B49:F49)</f>
        <v>4</v>
      </c>
    </row>
    <row r="50" spans="1:7" x14ac:dyDescent="0.3">
      <c r="A50" t="s">
        <v>50</v>
      </c>
      <c r="B50">
        <v>1</v>
      </c>
      <c r="G50">
        <f t="shared" si="11"/>
        <v>1</v>
      </c>
    </row>
    <row r="51" spans="1:7" x14ac:dyDescent="0.3">
      <c r="A51" t="s">
        <v>34</v>
      </c>
      <c r="B51">
        <f>SUM(B42:B50)</f>
        <v>15</v>
      </c>
      <c r="C51">
        <f t="shared" ref="C51:F51" si="12">SUM(C42:C50)</f>
        <v>9</v>
      </c>
      <c r="D51">
        <f t="shared" si="12"/>
        <v>0</v>
      </c>
      <c r="E51">
        <f t="shared" si="12"/>
        <v>2</v>
      </c>
      <c r="F51">
        <f t="shared" si="12"/>
        <v>0</v>
      </c>
      <c r="G51">
        <f t="shared" si="11"/>
        <v>26</v>
      </c>
    </row>
    <row r="52" spans="1:7" x14ac:dyDescent="0.3">
      <c r="A52" t="s">
        <v>51</v>
      </c>
      <c r="B52">
        <v>8</v>
      </c>
      <c r="E52">
        <v>6</v>
      </c>
      <c r="G52">
        <f t="shared" si="11"/>
        <v>14</v>
      </c>
    </row>
    <row r="53" spans="1:7" x14ac:dyDescent="0.3">
      <c r="A53" t="s">
        <v>65</v>
      </c>
      <c r="B53">
        <v>1</v>
      </c>
      <c r="E53">
        <v>3</v>
      </c>
      <c r="G53">
        <f t="shared" si="11"/>
        <v>4</v>
      </c>
    </row>
    <row r="54" spans="1:7" x14ac:dyDescent="0.3">
      <c r="A54" t="s">
        <v>44</v>
      </c>
      <c r="B54">
        <v>4</v>
      </c>
      <c r="E54">
        <v>7</v>
      </c>
      <c r="G54">
        <f t="shared" si="11"/>
        <v>11</v>
      </c>
    </row>
    <row r="55" spans="1:7" x14ac:dyDescent="0.3">
      <c r="A55" t="s">
        <v>45</v>
      </c>
      <c r="B55">
        <v>2</v>
      </c>
      <c r="E55">
        <v>4</v>
      </c>
      <c r="G55">
        <f t="shared" si="11"/>
        <v>6</v>
      </c>
    </row>
    <row r="56" spans="1:7" x14ac:dyDescent="0.3">
      <c r="A56" t="s">
        <v>46</v>
      </c>
      <c r="B56">
        <v>3</v>
      </c>
      <c r="E56">
        <v>6</v>
      </c>
      <c r="G56">
        <f t="shared" si="11"/>
        <v>9</v>
      </c>
    </row>
    <row r="57" spans="1:7" x14ac:dyDescent="0.3">
      <c r="A57" t="s">
        <v>47</v>
      </c>
      <c r="B57">
        <v>15</v>
      </c>
      <c r="E57">
        <v>31</v>
      </c>
      <c r="G57">
        <f t="shared" si="11"/>
        <v>46</v>
      </c>
    </row>
    <row r="58" spans="1:7" x14ac:dyDescent="0.3">
      <c r="A58" t="s">
        <v>48</v>
      </c>
      <c r="B58">
        <v>7</v>
      </c>
      <c r="E58">
        <v>7</v>
      </c>
      <c r="G58">
        <f t="shared" si="11"/>
        <v>14</v>
      </c>
    </row>
    <row r="59" spans="1:7" x14ac:dyDescent="0.3">
      <c r="A59" t="s">
        <v>49</v>
      </c>
      <c r="B59">
        <v>11</v>
      </c>
      <c r="E59">
        <v>19</v>
      </c>
      <c r="G59">
        <f t="shared" si="11"/>
        <v>30</v>
      </c>
    </row>
    <row r="60" spans="1:7" x14ac:dyDescent="0.3">
      <c r="A60" t="s">
        <v>50</v>
      </c>
      <c r="B60">
        <v>1</v>
      </c>
      <c r="E60">
        <v>7</v>
      </c>
      <c r="G60">
        <f t="shared" si="11"/>
        <v>8</v>
      </c>
    </row>
    <row r="61" spans="1:7" x14ac:dyDescent="0.3">
      <c r="A61" t="s">
        <v>36</v>
      </c>
      <c r="B61">
        <f>SUM(B52:B60)</f>
        <v>52</v>
      </c>
      <c r="C61">
        <f t="shared" ref="C61:F61" si="13">SUM(C52:C60)</f>
        <v>0</v>
      </c>
      <c r="D61">
        <f t="shared" si="13"/>
        <v>0</v>
      </c>
      <c r="E61">
        <f t="shared" si="13"/>
        <v>90</v>
      </c>
      <c r="F61">
        <f t="shared" si="13"/>
        <v>0</v>
      </c>
      <c r="G61" s="3">
        <f t="shared" si="11"/>
        <v>142</v>
      </c>
    </row>
    <row r="62" spans="1:7" x14ac:dyDescent="0.3">
      <c r="A62" t="s">
        <v>51</v>
      </c>
      <c r="G62" s="3">
        <f t="shared" si="11"/>
        <v>0</v>
      </c>
    </row>
    <row r="63" spans="1:7" x14ac:dyDescent="0.3">
      <c r="A63" t="s">
        <v>65</v>
      </c>
      <c r="G63" s="3">
        <f t="shared" si="11"/>
        <v>0</v>
      </c>
    </row>
    <row r="64" spans="1:7" x14ac:dyDescent="0.3">
      <c r="A64" t="s">
        <v>44</v>
      </c>
      <c r="G64" s="3">
        <f t="shared" si="11"/>
        <v>0</v>
      </c>
    </row>
    <row r="65" spans="1:7" x14ac:dyDescent="0.3">
      <c r="A65" t="s">
        <v>45</v>
      </c>
      <c r="G65" s="3">
        <f t="shared" si="11"/>
        <v>0</v>
      </c>
    </row>
    <row r="66" spans="1:7" x14ac:dyDescent="0.3">
      <c r="A66" t="s">
        <v>46</v>
      </c>
      <c r="G66" s="3">
        <f t="shared" si="11"/>
        <v>0</v>
      </c>
    </row>
    <row r="67" spans="1:7" x14ac:dyDescent="0.3">
      <c r="A67" t="s">
        <v>47</v>
      </c>
      <c r="D67">
        <v>1</v>
      </c>
      <c r="G67" s="3">
        <f t="shared" si="11"/>
        <v>1</v>
      </c>
    </row>
    <row r="68" spans="1:7" x14ac:dyDescent="0.3">
      <c r="A68" t="s">
        <v>48</v>
      </c>
      <c r="G68" s="3">
        <f t="shared" si="11"/>
        <v>0</v>
      </c>
    </row>
    <row r="69" spans="1:7" x14ac:dyDescent="0.3">
      <c r="A69" t="s">
        <v>49</v>
      </c>
      <c r="D69">
        <v>2</v>
      </c>
      <c r="G69" s="3">
        <f t="shared" si="11"/>
        <v>2</v>
      </c>
    </row>
    <row r="70" spans="1:7" x14ac:dyDescent="0.3">
      <c r="A70" t="s">
        <v>50</v>
      </c>
      <c r="G70" s="3">
        <f t="shared" si="11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4">SUM(C62:C70)</f>
        <v>0</v>
      </c>
      <c r="D71">
        <f t="shared" si="14"/>
        <v>3</v>
      </c>
      <c r="E71">
        <f t="shared" si="14"/>
        <v>0</v>
      </c>
      <c r="F71">
        <f t="shared" si="14"/>
        <v>0</v>
      </c>
      <c r="G71" s="3">
        <f>SUM(B71:F71)</f>
        <v>3</v>
      </c>
    </row>
    <row r="72" spans="1:7" x14ac:dyDescent="0.3">
      <c r="A72" t="s">
        <v>51</v>
      </c>
      <c r="C72">
        <v>1</v>
      </c>
      <c r="G72" s="3">
        <f t="shared" si="11"/>
        <v>1</v>
      </c>
    </row>
    <row r="73" spans="1:7" x14ac:dyDescent="0.3">
      <c r="A73" t="s">
        <v>65</v>
      </c>
      <c r="G73" s="3">
        <f t="shared" si="11"/>
        <v>0</v>
      </c>
    </row>
    <row r="74" spans="1:7" x14ac:dyDescent="0.3">
      <c r="A74" t="s">
        <v>44</v>
      </c>
      <c r="G74" s="3">
        <f t="shared" si="11"/>
        <v>0</v>
      </c>
    </row>
    <row r="75" spans="1:7" x14ac:dyDescent="0.3">
      <c r="A75" t="s">
        <v>45</v>
      </c>
      <c r="B75">
        <v>1</v>
      </c>
      <c r="C75">
        <v>1</v>
      </c>
      <c r="D75">
        <v>1</v>
      </c>
      <c r="G75" s="3">
        <f t="shared" si="11"/>
        <v>3</v>
      </c>
    </row>
    <row r="76" spans="1:7" x14ac:dyDescent="0.3">
      <c r="A76" t="s">
        <v>46</v>
      </c>
      <c r="C76">
        <v>2</v>
      </c>
      <c r="G76" s="3">
        <f t="shared" si="11"/>
        <v>2</v>
      </c>
    </row>
    <row r="77" spans="1:7" x14ac:dyDescent="0.3">
      <c r="A77" t="s">
        <v>47</v>
      </c>
      <c r="C77">
        <v>2</v>
      </c>
      <c r="D77">
        <v>2</v>
      </c>
      <c r="G77" s="3">
        <f t="shared" si="11"/>
        <v>4</v>
      </c>
    </row>
    <row r="78" spans="1:7" x14ac:dyDescent="0.3">
      <c r="A78" t="s">
        <v>48</v>
      </c>
      <c r="C78">
        <v>1</v>
      </c>
      <c r="G78" s="3">
        <f t="shared" si="11"/>
        <v>1</v>
      </c>
    </row>
    <row r="79" spans="1:7" x14ac:dyDescent="0.3">
      <c r="A79" t="s">
        <v>49</v>
      </c>
      <c r="G79" s="3">
        <f t="shared" si="11"/>
        <v>0</v>
      </c>
    </row>
    <row r="80" spans="1:7" x14ac:dyDescent="0.3">
      <c r="A80" t="s">
        <v>50</v>
      </c>
      <c r="C80">
        <v>1</v>
      </c>
      <c r="G80" s="3">
        <f t="shared" si="11"/>
        <v>1</v>
      </c>
    </row>
    <row r="81" spans="1:7" x14ac:dyDescent="0.3">
      <c r="A81" t="s">
        <v>37</v>
      </c>
      <c r="B81">
        <f>SUM(B72:B80)</f>
        <v>1</v>
      </c>
      <c r="C81">
        <f t="shared" ref="C81:F81" si="15">SUM(C72:C80)</f>
        <v>8</v>
      </c>
      <c r="D81">
        <f t="shared" si="15"/>
        <v>3</v>
      </c>
      <c r="E81">
        <f t="shared" si="15"/>
        <v>0</v>
      </c>
      <c r="F81">
        <f t="shared" si="15"/>
        <v>0</v>
      </c>
      <c r="G81" s="3">
        <f t="shared" si="11"/>
        <v>12</v>
      </c>
    </row>
    <row r="82" spans="1:7" x14ac:dyDescent="0.3">
      <c r="A82" t="s">
        <v>52</v>
      </c>
      <c r="B82">
        <f>SUM(B81,B71,B61,B51)</f>
        <v>68</v>
      </c>
      <c r="C82">
        <f t="shared" ref="C82:F82" si="16">SUM(C81,C71,C61,C51)</f>
        <v>17</v>
      </c>
      <c r="D82">
        <f t="shared" si="16"/>
        <v>6</v>
      </c>
      <c r="E82">
        <f t="shared" si="16"/>
        <v>92</v>
      </c>
      <c r="F82">
        <f t="shared" si="16"/>
        <v>0</v>
      </c>
      <c r="G82" s="3">
        <f>SUM(G81,G71,G61,G51)</f>
        <v>183</v>
      </c>
    </row>
    <row r="86" spans="1:7" x14ac:dyDescent="0.3">
      <c r="A86" t="s">
        <v>51</v>
      </c>
      <c r="B86">
        <f>B72+B62+B52+B42</f>
        <v>9</v>
      </c>
      <c r="C86">
        <f t="shared" ref="C86:G86" si="17">C72+C62+C52+C42</f>
        <v>2</v>
      </c>
      <c r="D86">
        <f t="shared" si="17"/>
        <v>0</v>
      </c>
      <c r="E86">
        <f t="shared" si="17"/>
        <v>7</v>
      </c>
      <c r="F86">
        <f t="shared" si="17"/>
        <v>0</v>
      </c>
      <c r="G86">
        <f t="shared" si="17"/>
        <v>18</v>
      </c>
    </row>
    <row r="87" spans="1:7" x14ac:dyDescent="0.3">
      <c r="A87" t="s">
        <v>65</v>
      </c>
      <c r="B87">
        <f t="shared" ref="B87:G95" si="18">B73+B63+B53+B43</f>
        <v>2</v>
      </c>
      <c r="C87">
        <f t="shared" si="18"/>
        <v>0</v>
      </c>
      <c r="D87">
        <f t="shared" si="18"/>
        <v>0</v>
      </c>
      <c r="E87">
        <f t="shared" si="18"/>
        <v>3</v>
      </c>
      <c r="F87">
        <f t="shared" si="18"/>
        <v>0</v>
      </c>
      <c r="G87">
        <f t="shared" si="18"/>
        <v>5</v>
      </c>
    </row>
    <row r="88" spans="1:7" x14ac:dyDescent="0.3">
      <c r="A88" t="s">
        <v>44</v>
      </c>
      <c r="B88">
        <f t="shared" si="18"/>
        <v>4</v>
      </c>
      <c r="C88">
        <f t="shared" si="18"/>
        <v>0</v>
      </c>
      <c r="D88">
        <f t="shared" si="18"/>
        <v>0</v>
      </c>
      <c r="E88">
        <f t="shared" si="18"/>
        <v>7</v>
      </c>
      <c r="F88">
        <f t="shared" si="18"/>
        <v>0</v>
      </c>
      <c r="G88">
        <f t="shared" si="18"/>
        <v>11</v>
      </c>
    </row>
    <row r="89" spans="1:7" x14ac:dyDescent="0.3">
      <c r="A89" t="s">
        <v>45</v>
      </c>
      <c r="B89">
        <f t="shared" si="18"/>
        <v>5</v>
      </c>
      <c r="C89">
        <f t="shared" si="18"/>
        <v>2</v>
      </c>
      <c r="D89">
        <f t="shared" si="18"/>
        <v>1</v>
      </c>
      <c r="E89">
        <f t="shared" si="18"/>
        <v>4</v>
      </c>
      <c r="F89">
        <f t="shared" si="18"/>
        <v>0</v>
      </c>
      <c r="G89">
        <f t="shared" si="18"/>
        <v>12</v>
      </c>
    </row>
    <row r="90" spans="1:7" x14ac:dyDescent="0.3">
      <c r="A90" t="s">
        <v>46</v>
      </c>
      <c r="B90">
        <f t="shared" si="18"/>
        <v>3</v>
      </c>
      <c r="C90">
        <f t="shared" si="18"/>
        <v>2</v>
      </c>
      <c r="D90">
        <f t="shared" si="18"/>
        <v>0</v>
      </c>
      <c r="E90">
        <f t="shared" si="18"/>
        <v>6</v>
      </c>
      <c r="F90">
        <f t="shared" si="18"/>
        <v>0</v>
      </c>
      <c r="G90">
        <f t="shared" si="18"/>
        <v>11</v>
      </c>
    </row>
    <row r="91" spans="1:7" x14ac:dyDescent="0.3">
      <c r="A91" t="s">
        <v>47</v>
      </c>
      <c r="B91">
        <f t="shared" si="18"/>
        <v>24</v>
      </c>
      <c r="C91">
        <f t="shared" si="18"/>
        <v>6</v>
      </c>
      <c r="D91">
        <f t="shared" si="18"/>
        <v>3</v>
      </c>
      <c r="E91">
        <f t="shared" si="18"/>
        <v>32</v>
      </c>
      <c r="F91">
        <f t="shared" si="18"/>
        <v>0</v>
      </c>
      <c r="G91">
        <f t="shared" si="18"/>
        <v>65</v>
      </c>
    </row>
    <row r="92" spans="1:7" x14ac:dyDescent="0.3">
      <c r="A92" t="s">
        <v>48</v>
      </c>
      <c r="B92">
        <f t="shared" si="18"/>
        <v>7</v>
      </c>
      <c r="C92">
        <f t="shared" si="18"/>
        <v>1</v>
      </c>
      <c r="D92">
        <f t="shared" si="18"/>
        <v>0</v>
      </c>
      <c r="E92">
        <f t="shared" si="18"/>
        <v>7</v>
      </c>
      <c r="F92">
        <f t="shared" si="18"/>
        <v>0</v>
      </c>
      <c r="G92">
        <f t="shared" si="18"/>
        <v>15</v>
      </c>
    </row>
    <row r="93" spans="1:7" x14ac:dyDescent="0.3">
      <c r="A93" t="s">
        <v>49</v>
      </c>
      <c r="B93">
        <f t="shared" si="18"/>
        <v>12</v>
      </c>
      <c r="C93">
        <f t="shared" si="18"/>
        <v>3</v>
      </c>
      <c r="D93">
        <f t="shared" si="18"/>
        <v>2</v>
      </c>
      <c r="E93">
        <f t="shared" si="18"/>
        <v>19</v>
      </c>
      <c r="F93">
        <f t="shared" si="18"/>
        <v>0</v>
      </c>
      <c r="G93">
        <f t="shared" si="18"/>
        <v>36</v>
      </c>
    </row>
    <row r="94" spans="1:7" x14ac:dyDescent="0.3">
      <c r="A94" t="s">
        <v>50</v>
      </c>
      <c r="B94">
        <f t="shared" si="18"/>
        <v>2</v>
      </c>
      <c r="C94">
        <f t="shared" si="18"/>
        <v>1</v>
      </c>
      <c r="D94">
        <f t="shared" si="18"/>
        <v>0</v>
      </c>
      <c r="E94">
        <f t="shared" si="18"/>
        <v>7</v>
      </c>
      <c r="F94">
        <f t="shared" si="18"/>
        <v>0</v>
      </c>
      <c r="G94">
        <f t="shared" si="18"/>
        <v>10</v>
      </c>
    </row>
    <row r="95" spans="1:7" x14ac:dyDescent="0.3">
      <c r="A95" t="s">
        <v>32</v>
      </c>
      <c r="B95">
        <f t="shared" si="18"/>
        <v>68</v>
      </c>
      <c r="C95">
        <f t="shared" si="18"/>
        <v>17</v>
      </c>
      <c r="D95">
        <f t="shared" si="18"/>
        <v>6</v>
      </c>
      <c r="E95">
        <f t="shared" si="18"/>
        <v>92</v>
      </c>
      <c r="F95">
        <f t="shared" si="18"/>
        <v>0</v>
      </c>
      <c r="G95">
        <f t="shared" si="18"/>
        <v>183</v>
      </c>
    </row>
  </sheetData>
  <pageMargins left="0.7" right="0.7" top="0.78740157499999996" bottom="0.78740157499999996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F5CF-E1E6-423E-ABE9-F795B7E6EA63}">
  <dimension ref="A1:U95"/>
  <sheetViews>
    <sheetView workbookViewId="0">
      <selection activeCell="C7" sqref="C7"/>
    </sheetView>
  </sheetViews>
  <sheetFormatPr baseColWidth="10" defaultRowHeight="14.4" x14ac:dyDescent="0.3"/>
  <sheetData>
    <row r="1" spans="1:17" x14ac:dyDescent="0.3">
      <c r="A1" t="s">
        <v>197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145</v>
      </c>
      <c r="L2" t="s">
        <v>140</v>
      </c>
      <c r="M2" t="s">
        <v>146</v>
      </c>
      <c r="N2" t="s">
        <v>141</v>
      </c>
    </row>
    <row r="3" spans="1:17" x14ac:dyDescent="0.3">
      <c r="A3" t="s">
        <v>5</v>
      </c>
      <c r="B3">
        <v>9</v>
      </c>
      <c r="C3">
        <v>4</v>
      </c>
      <c r="E3">
        <v>1</v>
      </c>
      <c r="G3">
        <f t="shared" ref="G3:G9" si="0">SUM(B3:F3)</f>
        <v>14</v>
      </c>
      <c r="H3" s="5">
        <f>G3/$G$11</f>
        <v>0.5</v>
      </c>
      <c r="J3" t="s">
        <v>5</v>
      </c>
      <c r="K3">
        <v>104</v>
      </c>
      <c r="L3">
        <v>101</v>
      </c>
      <c r="M3" s="1">
        <f t="shared" ref="M3:M10" si="1">(K3/K$11)*100</f>
        <v>46.017699115044245</v>
      </c>
      <c r="N3">
        <v>54</v>
      </c>
      <c r="O3" s="1"/>
      <c r="P3" s="1"/>
      <c r="Q3" s="1"/>
    </row>
    <row r="4" spans="1:17" x14ac:dyDescent="0.3">
      <c r="A4" t="s">
        <v>6</v>
      </c>
      <c r="C4">
        <v>1</v>
      </c>
      <c r="G4">
        <f t="shared" si="0"/>
        <v>1</v>
      </c>
      <c r="H4" s="5">
        <f t="shared" ref="H4:H10" si="2">G4/$G$11</f>
        <v>3.5714285714285712E-2</v>
      </c>
      <c r="J4" t="s">
        <v>6</v>
      </c>
      <c r="K4">
        <v>2</v>
      </c>
      <c r="L4">
        <v>1</v>
      </c>
      <c r="M4" s="1">
        <f t="shared" si="1"/>
        <v>0.88495575221238942</v>
      </c>
      <c r="N4">
        <v>0.5</v>
      </c>
      <c r="O4" s="1"/>
      <c r="P4" s="1"/>
      <c r="Q4" s="1"/>
    </row>
    <row r="5" spans="1:17" x14ac:dyDescent="0.3">
      <c r="A5" t="s">
        <v>33</v>
      </c>
      <c r="B5">
        <v>2</v>
      </c>
      <c r="G5">
        <f t="shared" si="0"/>
        <v>2</v>
      </c>
      <c r="H5" s="5">
        <f t="shared" si="2"/>
        <v>7.1428571428571425E-2</v>
      </c>
      <c r="J5" t="s">
        <v>58</v>
      </c>
      <c r="K5">
        <v>9</v>
      </c>
      <c r="L5">
        <v>2</v>
      </c>
      <c r="M5" s="1">
        <f t="shared" si="1"/>
        <v>3.9823008849557522</v>
      </c>
      <c r="N5">
        <v>1.1000000000000001</v>
      </c>
      <c r="O5" s="1"/>
      <c r="P5" s="1"/>
      <c r="Q5" s="1"/>
    </row>
    <row r="6" spans="1:17" x14ac:dyDescent="0.3">
      <c r="A6" t="s">
        <v>8</v>
      </c>
      <c r="C6">
        <v>3</v>
      </c>
      <c r="E6" s="3"/>
      <c r="F6" s="3"/>
      <c r="G6" s="3">
        <f t="shared" si="0"/>
        <v>3</v>
      </c>
      <c r="H6" s="5">
        <f t="shared" si="2"/>
        <v>0.10714285714285714</v>
      </c>
      <c r="J6" t="s">
        <v>8</v>
      </c>
      <c r="K6">
        <v>23</v>
      </c>
      <c r="L6">
        <v>18</v>
      </c>
      <c r="M6" s="1">
        <f t="shared" si="1"/>
        <v>10.176991150442479</v>
      </c>
      <c r="N6">
        <v>9.6</v>
      </c>
      <c r="O6" s="1"/>
      <c r="P6" s="1"/>
      <c r="Q6" s="1"/>
    </row>
    <row r="7" spans="1:17" x14ac:dyDescent="0.3">
      <c r="A7" t="s">
        <v>9</v>
      </c>
      <c r="B7">
        <v>3</v>
      </c>
      <c r="E7" s="3"/>
      <c r="F7" s="3"/>
      <c r="G7" s="3">
        <f t="shared" si="0"/>
        <v>3</v>
      </c>
      <c r="H7" s="5">
        <f t="shared" si="2"/>
        <v>0.10714285714285714</v>
      </c>
      <c r="J7" t="s">
        <v>9</v>
      </c>
      <c r="K7">
        <v>27</v>
      </c>
      <c r="L7">
        <v>20</v>
      </c>
      <c r="M7" s="1">
        <f t="shared" si="1"/>
        <v>11.946902654867257</v>
      </c>
      <c r="N7">
        <v>10.8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H8" s="5">
        <f t="shared" si="2"/>
        <v>0</v>
      </c>
      <c r="J8" t="s">
        <v>10</v>
      </c>
      <c r="K8">
        <v>0</v>
      </c>
      <c r="L8">
        <v>0</v>
      </c>
      <c r="M8" s="1">
        <f t="shared" si="1"/>
        <v>0</v>
      </c>
      <c r="N8">
        <v>0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H9" s="5">
        <f t="shared" si="2"/>
        <v>0</v>
      </c>
      <c r="J9" t="s">
        <v>35</v>
      </c>
      <c r="K9">
        <v>2</v>
      </c>
      <c r="L9">
        <v>1</v>
      </c>
      <c r="M9" s="1">
        <f t="shared" si="1"/>
        <v>0.88495575221238942</v>
      </c>
      <c r="N9">
        <v>0.5</v>
      </c>
      <c r="O9" s="1"/>
      <c r="P9" s="1"/>
      <c r="Q9" s="1"/>
    </row>
    <row r="10" spans="1:17" x14ac:dyDescent="0.3">
      <c r="A10" t="s">
        <v>12</v>
      </c>
      <c r="B10">
        <v>4</v>
      </c>
      <c r="E10" s="3">
        <v>1</v>
      </c>
      <c r="F10" s="3"/>
      <c r="G10" s="3">
        <f>SUM(B10:F10)</f>
        <v>5</v>
      </c>
      <c r="H10" s="5">
        <f t="shared" si="2"/>
        <v>0.17857142857142858</v>
      </c>
      <c r="J10" t="s">
        <v>12</v>
      </c>
      <c r="K10">
        <v>59</v>
      </c>
      <c r="L10">
        <v>44</v>
      </c>
      <c r="M10" s="1">
        <f t="shared" si="1"/>
        <v>26.10619469026549</v>
      </c>
      <c r="N10">
        <v>23.5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18</v>
      </c>
      <c r="C11">
        <f t="shared" si="3"/>
        <v>8</v>
      </c>
      <c r="D11">
        <f t="shared" si="3"/>
        <v>0</v>
      </c>
      <c r="E11" s="3">
        <f t="shared" si="3"/>
        <v>2</v>
      </c>
      <c r="F11" s="3">
        <f t="shared" si="3"/>
        <v>0</v>
      </c>
      <c r="G11" s="3">
        <f>SUM(B11:F11)</f>
        <v>28</v>
      </c>
      <c r="J11" t="s">
        <v>13</v>
      </c>
      <c r="K11">
        <f>SUM(K3:K10)</f>
        <v>226</v>
      </c>
      <c r="L11">
        <f>SUM(L3:L10)</f>
        <v>187</v>
      </c>
      <c r="M11" s="1">
        <f>(K11/K$11)*100</f>
        <v>100</v>
      </c>
      <c r="N11" s="1">
        <f>(L11/L$11)*100</f>
        <v>100</v>
      </c>
      <c r="O11" s="1"/>
      <c r="P11" s="1"/>
      <c r="Q11" s="1"/>
    </row>
    <row r="12" spans="1:17" x14ac:dyDescent="0.3">
      <c r="A12" t="s">
        <v>5</v>
      </c>
      <c r="B12">
        <v>32</v>
      </c>
      <c r="E12" s="3">
        <v>38</v>
      </c>
      <c r="F12" s="3"/>
      <c r="G12" s="3">
        <f t="shared" ref="G12:G38" si="4">SUM(B12:F12)</f>
        <v>70</v>
      </c>
      <c r="H12" s="5">
        <f>G12/$G$20</f>
        <v>0.51851851851851849</v>
      </c>
    </row>
    <row r="13" spans="1:17" x14ac:dyDescent="0.3">
      <c r="A13" t="s">
        <v>6</v>
      </c>
      <c r="E13" s="3"/>
      <c r="F13" s="3"/>
      <c r="G13" s="3">
        <f t="shared" si="4"/>
        <v>0</v>
      </c>
      <c r="H13" s="5">
        <f t="shared" ref="H13:H19" si="5">G13/$G$20</f>
        <v>0</v>
      </c>
      <c r="J13" t="s">
        <v>40</v>
      </c>
    </row>
    <row r="14" spans="1:17" x14ac:dyDescent="0.3">
      <c r="A14" t="s">
        <v>33</v>
      </c>
      <c r="E14" s="3"/>
      <c r="F14" s="3"/>
      <c r="G14" s="3">
        <f t="shared" si="4"/>
        <v>0</v>
      </c>
      <c r="H14" s="5">
        <f t="shared" si="5"/>
        <v>0</v>
      </c>
      <c r="J14" t="s">
        <v>14</v>
      </c>
      <c r="K14" t="s">
        <v>145</v>
      </c>
      <c r="L14" t="s">
        <v>140</v>
      </c>
      <c r="M14">
        <v>2003</v>
      </c>
      <c r="N14">
        <v>2004</v>
      </c>
      <c r="O14">
        <v>2003</v>
      </c>
      <c r="P14">
        <v>2004</v>
      </c>
    </row>
    <row r="15" spans="1:17" x14ac:dyDescent="0.3">
      <c r="A15" t="s">
        <v>8</v>
      </c>
      <c r="B15">
        <v>4</v>
      </c>
      <c r="E15" s="3">
        <v>10</v>
      </c>
      <c r="F15" s="3"/>
      <c r="G15" s="3">
        <f t="shared" si="4"/>
        <v>14</v>
      </c>
      <c r="H15" s="5">
        <f t="shared" si="5"/>
        <v>0.1037037037037037</v>
      </c>
      <c r="J15" t="s">
        <v>16</v>
      </c>
      <c r="K15">
        <v>95</v>
      </c>
      <c r="L15">
        <v>82</v>
      </c>
      <c r="M15">
        <v>23</v>
      </c>
      <c r="N15">
        <v>23.2</v>
      </c>
      <c r="O15">
        <v>3085</v>
      </c>
      <c r="P15">
        <v>2581</v>
      </c>
    </row>
    <row r="16" spans="1:17" x14ac:dyDescent="0.3">
      <c r="A16" t="s">
        <v>9</v>
      </c>
      <c r="B16">
        <v>10</v>
      </c>
      <c r="E16" s="3">
        <v>6</v>
      </c>
      <c r="F16" s="3"/>
      <c r="G16" s="3">
        <f t="shared" si="4"/>
        <v>16</v>
      </c>
      <c r="H16" s="5">
        <f t="shared" si="5"/>
        <v>0.11851851851851852</v>
      </c>
      <c r="J16" t="s">
        <v>17</v>
      </c>
      <c r="K16">
        <v>8</v>
      </c>
      <c r="L16">
        <v>8</v>
      </c>
      <c r="M16">
        <v>24.1</v>
      </c>
      <c r="N16">
        <v>22.8</v>
      </c>
      <c r="O16">
        <v>4506</v>
      </c>
      <c r="P16">
        <v>3324</v>
      </c>
    </row>
    <row r="17" spans="1:18" x14ac:dyDescent="0.3">
      <c r="A17" t="s">
        <v>10</v>
      </c>
      <c r="E17" s="3"/>
      <c r="F17" s="3"/>
      <c r="G17" s="3">
        <f t="shared" si="4"/>
        <v>0</v>
      </c>
      <c r="H17" s="5">
        <f t="shared" si="5"/>
        <v>0</v>
      </c>
      <c r="J17" t="s">
        <v>18</v>
      </c>
      <c r="K17">
        <v>9</v>
      </c>
      <c r="L17">
        <v>14</v>
      </c>
      <c r="M17">
        <v>7.4</v>
      </c>
      <c r="N17">
        <v>9.6999999999999993</v>
      </c>
      <c r="O17">
        <v>2257</v>
      </c>
      <c r="P17">
        <v>3737</v>
      </c>
    </row>
    <row r="18" spans="1:18" x14ac:dyDescent="0.3">
      <c r="A18" t="s">
        <v>35</v>
      </c>
      <c r="E18" s="3">
        <v>1</v>
      </c>
      <c r="F18" s="3"/>
      <c r="G18" s="3">
        <f t="shared" si="4"/>
        <v>1</v>
      </c>
      <c r="H18" s="5">
        <f t="shared" si="5"/>
        <v>7.4074074074074077E-3</v>
      </c>
      <c r="J18" t="s">
        <v>19</v>
      </c>
      <c r="K18">
        <v>14</v>
      </c>
      <c r="L18">
        <v>5</v>
      </c>
      <c r="M18">
        <v>24.3</v>
      </c>
      <c r="N18">
        <v>6.7</v>
      </c>
      <c r="O18">
        <v>4149</v>
      </c>
      <c r="P18">
        <v>894</v>
      </c>
    </row>
    <row r="19" spans="1:18" x14ac:dyDescent="0.3">
      <c r="A19" t="s">
        <v>12</v>
      </c>
      <c r="B19">
        <v>16</v>
      </c>
      <c r="E19" s="3">
        <v>18</v>
      </c>
      <c r="F19" s="3"/>
      <c r="G19" s="3">
        <f t="shared" si="4"/>
        <v>34</v>
      </c>
      <c r="H19" s="5">
        <f t="shared" si="5"/>
        <v>0.25185185185185183</v>
      </c>
      <c r="J19" t="s">
        <v>20</v>
      </c>
      <c r="K19">
        <v>109</v>
      </c>
      <c r="L19">
        <v>78</v>
      </c>
      <c r="M19">
        <v>36.4</v>
      </c>
      <c r="N19">
        <v>28.7</v>
      </c>
      <c r="O19">
        <v>5659</v>
      </c>
      <c r="P19">
        <v>4088</v>
      </c>
    </row>
    <row r="20" spans="1:18" x14ac:dyDescent="0.3">
      <c r="A20" t="s">
        <v>36</v>
      </c>
      <c r="B20">
        <f>SUM(B12:B19)</f>
        <v>62</v>
      </c>
      <c r="C20">
        <f t="shared" ref="C20:F20" si="6">SUM(C12:C19)</f>
        <v>0</v>
      </c>
      <c r="D20">
        <f t="shared" si="6"/>
        <v>0</v>
      </c>
      <c r="E20" s="3">
        <f t="shared" si="6"/>
        <v>73</v>
      </c>
      <c r="F20" s="3">
        <f t="shared" si="6"/>
        <v>0</v>
      </c>
      <c r="G20" s="3">
        <f t="shared" si="4"/>
        <v>135</v>
      </c>
      <c r="J20" t="s">
        <v>21</v>
      </c>
      <c r="K20">
        <v>1</v>
      </c>
      <c r="L20">
        <v>0</v>
      </c>
      <c r="M20">
        <v>16.8</v>
      </c>
      <c r="N20">
        <v>0</v>
      </c>
      <c r="O20">
        <v>302</v>
      </c>
      <c r="P20">
        <v>0</v>
      </c>
    </row>
    <row r="21" spans="1:18" x14ac:dyDescent="0.3">
      <c r="A21" t="s">
        <v>5</v>
      </c>
      <c r="D21">
        <v>10</v>
      </c>
      <c r="E21" s="3"/>
      <c r="F21" s="3"/>
      <c r="G21" s="3">
        <f t="shared" si="4"/>
        <v>10</v>
      </c>
      <c r="H21" s="5">
        <f>G21/$G$29</f>
        <v>0.7142857142857143</v>
      </c>
      <c r="J21" t="s">
        <v>13</v>
      </c>
      <c r="K21" s="2">
        <f>SUM(K15:K20)</f>
        <v>236</v>
      </c>
      <c r="L21">
        <f>SUM(L15:L20)</f>
        <v>187</v>
      </c>
      <c r="M21">
        <v>23.9</v>
      </c>
      <c r="N21">
        <v>20.9</v>
      </c>
      <c r="O21">
        <v>3686</v>
      </c>
      <c r="P21">
        <v>3072</v>
      </c>
    </row>
    <row r="22" spans="1:18" x14ac:dyDescent="0.3">
      <c r="A22" t="s">
        <v>6</v>
      </c>
      <c r="E22" s="3"/>
      <c r="F22" s="3"/>
      <c r="G22" s="3">
        <f t="shared" si="4"/>
        <v>0</v>
      </c>
      <c r="H22" s="5">
        <f t="shared" ref="H22:H28" si="7">G22/$G$29</f>
        <v>0</v>
      </c>
    </row>
    <row r="23" spans="1:18" x14ac:dyDescent="0.3">
      <c r="A23" t="s">
        <v>33</v>
      </c>
      <c r="E23" s="3"/>
      <c r="F23" s="3"/>
      <c r="G23" s="3">
        <f t="shared" si="4"/>
        <v>0</v>
      </c>
      <c r="H23" s="5">
        <f t="shared" si="7"/>
        <v>0</v>
      </c>
      <c r="J23" t="s">
        <v>144</v>
      </c>
    </row>
    <row r="24" spans="1:18" x14ac:dyDescent="0.3">
      <c r="A24" t="s">
        <v>8</v>
      </c>
      <c r="E24" s="3"/>
      <c r="F24" s="3"/>
      <c r="G24" s="3">
        <f t="shared" si="4"/>
        <v>0</v>
      </c>
      <c r="H24" s="5">
        <f t="shared" si="7"/>
        <v>0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D25">
        <v>1</v>
      </c>
      <c r="E25" s="3"/>
      <c r="F25" s="3"/>
      <c r="G25" s="3">
        <f t="shared" si="4"/>
        <v>1</v>
      </c>
      <c r="H25" s="5">
        <f t="shared" si="7"/>
        <v>7.1428571428571425E-2</v>
      </c>
      <c r="J25">
        <v>1995</v>
      </c>
      <c r="K25">
        <v>559</v>
      </c>
      <c r="L25">
        <v>41.8</v>
      </c>
      <c r="M25">
        <v>2</v>
      </c>
      <c r="N25">
        <v>0</v>
      </c>
      <c r="O25">
        <v>154</v>
      </c>
      <c r="P25">
        <v>11.5</v>
      </c>
      <c r="Q25">
        <v>403</v>
      </c>
      <c r="R25">
        <v>30.2</v>
      </c>
    </row>
    <row r="26" spans="1:18" x14ac:dyDescent="0.3">
      <c r="A26" t="s">
        <v>10</v>
      </c>
      <c r="E26" s="3"/>
      <c r="F26" s="3"/>
      <c r="G26" s="3">
        <f t="shared" si="4"/>
        <v>0</v>
      </c>
      <c r="H26" s="5">
        <f t="shared" si="7"/>
        <v>0</v>
      </c>
      <c r="J26">
        <v>1996</v>
      </c>
      <c r="K26">
        <v>472</v>
      </c>
      <c r="L26">
        <v>35.4</v>
      </c>
      <c r="M26">
        <v>0</v>
      </c>
      <c r="N26">
        <v>0</v>
      </c>
      <c r="O26">
        <v>155</v>
      </c>
      <c r="P26">
        <v>11.6</v>
      </c>
      <c r="Q26">
        <v>317</v>
      </c>
      <c r="R26">
        <v>23.8</v>
      </c>
    </row>
    <row r="27" spans="1:18" x14ac:dyDescent="0.3">
      <c r="A27" t="s">
        <v>35</v>
      </c>
      <c r="E27" s="3"/>
      <c r="F27" s="3"/>
      <c r="G27" s="3">
        <f t="shared" si="4"/>
        <v>0</v>
      </c>
      <c r="H27" s="5">
        <f t="shared" si="7"/>
        <v>0</v>
      </c>
      <c r="J27">
        <v>1997</v>
      </c>
      <c r="K27">
        <v>464</v>
      </c>
      <c r="L27">
        <v>33.700000000000003</v>
      </c>
      <c r="M27">
        <v>3</v>
      </c>
      <c r="N27">
        <v>0.2</v>
      </c>
      <c r="O27">
        <v>162</v>
      </c>
      <c r="P27">
        <v>11.8</v>
      </c>
      <c r="Q27">
        <v>299</v>
      </c>
      <c r="R27">
        <v>21.7</v>
      </c>
    </row>
    <row r="28" spans="1:18" x14ac:dyDescent="0.3">
      <c r="A28" t="s">
        <v>12</v>
      </c>
      <c r="D28">
        <v>3</v>
      </c>
      <c r="E28" s="3"/>
      <c r="F28" s="3"/>
      <c r="G28" s="3">
        <f t="shared" si="4"/>
        <v>3</v>
      </c>
      <c r="H28" s="5">
        <f t="shared" si="7"/>
        <v>0.21428571428571427</v>
      </c>
      <c r="J28">
        <v>1998</v>
      </c>
      <c r="K28">
        <v>382</v>
      </c>
      <c r="L28">
        <v>29</v>
      </c>
      <c r="M28">
        <v>12</v>
      </c>
      <c r="N28">
        <v>0.9</v>
      </c>
      <c r="O28">
        <v>118</v>
      </c>
      <c r="P28">
        <v>9</v>
      </c>
      <c r="Q28">
        <v>252</v>
      </c>
      <c r="R28">
        <v>19.100000000000001</v>
      </c>
    </row>
    <row r="29" spans="1:18" x14ac:dyDescent="0.3">
      <c r="A29" t="s">
        <v>38</v>
      </c>
      <c r="B29">
        <f>SUM(B21:B28)</f>
        <v>0</v>
      </c>
      <c r="C29">
        <f t="shared" ref="C29:F29" si="8">SUM(C21:C28)</f>
        <v>0</v>
      </c>
      <c r="D29">
        <f t="shared" si="8"/>
        <v>14</v>
      </c>
      <c r="E29" s="3">
        <f t="shared" si="8"/>
        <v>0</v>
      </c>
      <c r="F29" s="3">
        <f t="shared" si="8"/>
        <v>0</v>
      </c>
      <c r="G29" s="3">
        <f t="shared" si="4"/>
        <v>14</v>
      </c>
      <c r="J29">
        <v>1999</v>
      </c>
      <c r="K29">
        <v>388</v>
      </c>
      <c r="L29">
        <v>34</v>
      </c>
      <c r="M29">
        <v>1</v>
      </c>
      <c r="N29">
        <v>0.1</v>
      </c>
      <c r="O29">
        <v>113</v>
      </c>
      <c r="P29">
        <v>9.9</v>
      </c>
      <c r="Q29">
        <v>274</v>
      </c>
      <c r="R29">
        <v>24</v>
      </c>
    </row>
    <row r="30" spans="1:18" x14ac:dyDescent="0.3">
      <c r="A30" t="s">
        <v>5</v>
      </c>
      <c r="B30" s="3">
        <v>2</v>
      </c>
      <c r="C30" s="3">
        <v>1</v>
      </c>
      <c r="D30" s="3">
        <v>2</v>
      </c>
      <c r="E30" s="3">
        <v>2</v>
      </c>
      <c r="F30" s="3"/>
      <c r="G30" s="3">
        <f t="shared" si="4"/>
        <v>7</v>
      </c>
      <c r="H30" s="5">
        <f>G30/$G$38</f>
        <v>0.7</v>
      </c>
      <c r="J30">
        <v>2000</v>
      </c>
      <c r="K30">
        <v>265</v>
      </c>
      <c r="L30">
        <v>27.3</v>
      </c>
      <c r="M30">
        <v>1</v>
      </c>
      <c r="N30">
        <v>0.1</v>
      </c>
      <c r="O30">
        <v>94</v>
      </c>
      <c r="P30">
        <v>9.6999999999999993</v>
      </c>
      <c r="Q30">
        <v>170</v>
      </c>
      <c r="R30">
        <v>17.5</v>
      </c>
    </row>
    <row r="31" spans="1:18" x14ac:dyDescent="0.3">
      <c r="A31" t="s">
        <v>6</v>
      </c>
      <c r="B31" s="3"/>
      <c r="C31" s="3"/>
      <c r="D31" s="3"/>
      <c r="E31" s="3"/>
      <c r="F31" s="3"/>
      <c r="G31" s="3">
        <f t="shared" si="4"/>
        <v>0</v>
      </c>
      <c r="H31" s="5">
        <f t="shared" ref="H31:H37" si="9">G31/$G$38</f>
        <v>0</v>
      </c>
      <c r="J31">
        <v>2001</v>
      </c>
      <c r="K31">
        <v>230</v>
      </c>
      <c r="L31">
        <v>25</v>
      </c>
      <c r="M31">
        <v>1</v>
      </c>
      <c r="N31">
        <v>0.1</v>
      </c>
      <c r="O31">
        <v>61</v>
      </c>
      <c r="P31">
        <v>6.5</v>
      </c>
      <c r="Q31">
        <v>168</v>
      </c>
      <c r="R31">
        <v>18.3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  <c r="H32" s="5">
        <f t="shared" si="9"/>
        <v>0</v>
      </c>
      <c r="J32">
        <v>2002</v>
      </c>
      <c r="K32">
        <v>205</v>
      </c>
      <c r="L32">
        <v>22.2</v>
      </c>
      <c r="M32">
        <v>2</v>
      </c>
      <c r="N32">
        <v>0.2</v>
      </c>
      <c r="O32">
        <v>80</v>
      </c>
      <c r="P32">
        <v>8.6999999999999993</v>
      </c>
      <c r="Q32">
        <v>123</v>
      </c>
      <c r="R32">
        <v>13.3</v>
      </c>
    </row>
    <row r="33" spans="1:21" x14ac:dyDescent="0.3">
      <c r="A33" t="s">
        <v>8</v>
      </c>
      <c r="B33" s="3"/>
      <c r="C33" s="3">
        <v>1</v>
      </c>
      <c r="D33" s="3"/>
      <c r="E33" s="3"/>
      <c r="F33" s="3"/>
      <c r="G33" s="3">
        <f t="shared" si="4"/>
        <v>1</v>
      </c>
      <c r="H33" s="5">
        <f t="shared" si="9"/>
        <v>0.1</v>
      </c>
      <c r="J33">
        <v>2003</v>
      </c>
      <c r="K33">
        <v>226</v>
      </c>
      <c r="L33">
        <v>23.9</v>
      </c>
      <c r="M33">
        <v>2</v>
      </c>
      <c r="N33">
        <v>0.2</v>
      </c>
      <c r="O33">
        <v>72</v>
      </c>
      <c r="P33">
        <v>7.6</v>
      </c>
      <c r="Q33">
        <v>152</v>
      </c>
      <c r="R33">
        <v>16.100000000000001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4"/>
        <v>0</v>
      </c>
      <c r="H34" s="5">
        <f t="shared" si="9"/>
        <v>0</v>
      </c>
      <c r="J34">
        <v>2004</v>
      </c>
      <c r="K34">
        <v>187</v>
      </c>
      <c r="L34">
        <v>20.9</v>
      </c>
      <c r="M34">
        <v>3</v>
      </c>
      <c r="N34">
        <v>0.3</v>
      </c>
      <c r="O34">
        <v>60</v>
      </c>
      <c r="P34">
        <v>6.7</v>
      </c>
      <c r="Q34">
        <v>124</v>
      </c>
      <c r="R34">
        <v>13.9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  <c r="H35" s="5">
        <f t="shared" si="9"/>
        <v>0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  <c r="H36" s="5">
        <f t="shared" si="9"/>
        <v>0</v>
      </c>
    </row>
    <row r="37" spans="1:21" x14ac:dyDescent="0.3">
      <c r="A37" t="s">
        <v>12</v>
      </c>
      <c r="B37" s="3"/>
      <c r="C37" s="3">
        <v>1</v>
      </c>
      <c r="D37" s="3"/>
      <c r="E37" s="3">
        <v>1</v>
      </c>
      <c r="F37" s="3"/>
      <c r="G37" s="3">
        <f t="shared" si="4"/>
        <v>2</v>
      </c>
      <c r="H37" s="5">
        <f t="shared" si="9"/>
        <v>0.2</v>
      </c>
    </row>
    <row r="38" spans="1:21" x14ac:dyDescent="0.3">
      <c r="A38" t="s">
        <v>37</v>
      </c>
      <c r="B38">
        <f>SUM(B30:B37)</f>
        <v>2</v>
      </c>
      <c r="C38">
        <f t="shared" ref="C38:F38" si="10">SUM(C30:C37)</f>
        <v>3</v>
      </c>
      <c r="D38">
        <f t="shared" si="10"/>
        <v>2</v>
      </c>
      <c r="E38" s="3">
        <f t="shared" si="10"/>
        <v>3</v>
      </c>
      <c r="F38" s="3">
        <f t="shared" si="10"/>
        <v>0</v>
      </c>
      <c r="G38" s="3">
        <f t="shared" si="4"/>
        <v>10</v>
      </c>
    </row>
    <row r="39" spans="1:21" x14ac:dyDescent="0.3">
      <c r="E39" s="3"/>
      <c r="F39" s="3"/>
      <c r="G39" s="3">
        <f>SUM(G38,G29,G20,G11)</f>
        <v>187</v>
      </c>
    </row>
    <row r="40" spans="1:21" x14ac:dyDescent="0.3">
      <c r="A40" t="s">
        <v>198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</row>
    <row r="42" spans="1:21" x14ac:dyDescent="0.3">
      <c r="A42" t="s">
        <v>51</v>
      </c>
      <c r="B42">
        <v>1</v>
      </c>
      <c r="G42">
        <f>SUM(B42:F42)</f>
        <v>1</v>
      </c>
    </row>
    <row r="43" spans="1:21" x14ac:dyDescent="0.3">
      <c r="A43" t="s">
        <v>65</v>
      </c>
      <c r="B43">
        <v>1</v>
      </c>
      <c r="C43">
        <v>1</v>
      </c>
      <c r="G43">
        <f t="shared" ref="G43:G81" si="11">SUM(B43:F43)</f>
        <v>2</v>
      </c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A44" t="s">
        <v>44</v>
      </c>
      <c r="G44">
        <f t="shared" si="11"/>
        <v>0</v>
      </c>
      <c r="J44">
        <v>187</v>
      </c>
      <c r="K44">
        <v>8.94</v>
      </c>
      <c r="L44">
        <v>3</v>
      </c>
      <c r="M44">
        <v>60</v>
      </c>
      <c r="N44">
        <v>124</v>
      </c>
      <c r="O44">
        <v>28</v>
      </c>
      <c r="P44">
        <v>135</v>
      </c>
      <c r="Q44">
        <v>14</v>
      </c>
      <c r="R44">
        <v>10</v>
      </c>
      <c r="S44">
        <v>27454</v>
      </c>
      <c r="T44">
        <v>3072</v>
      </c>
      <c r="U44">
        <v>146.80000000000001</v>
      </c>
    </row>
    <row r="45" spans="1:21" x14ac:dyDescent="0.3">
      <c r="A45" t="s">
        <v>45</v>
      </c>
      <c r="B45">
        <v>1</v>
      </c>
      <c r="G45">
        <f t="shared" si="11"/>
        <v>1</v>
      </c>
    </row>
    <row r="46" spans="1:21" x14ac:dyDescent="0.3">
      <c r="A46" t="s">
        <v>46</v>
      </c>
      <c r="B46">
        <v>3</v>
      </c>
      <c r="G46">
        <f t="shared" si="11"/>
        <v>3</v>
      </c>
      <c r="J46" t="s">
        <v>77</v>
      </c>
      <c r="K46">
        <f>J44/K44</f>
        <v>20.917225950782999</v>
      </c>
    </row>
    <row r="47" spans="1:21" x14ac:dyDescent="0.3">
      <c r="A47" t="s">
        <v>47</v>
      </c>
      <c r="B47">
        <v>3</v>
      </c>
      <c r="C47">
        <v>3</v>
      </c>
      <c r="E47">
        <v>1</v>
      </c>
      <c r="G47">
        <f t="shared" si="11"/>
        <v>7</v>
      </c>
    </row>
    <row r="48" spans="1:21" x14ac:dyDescent="0.3">
      <c r="A48" t="s">
        <v>48</v>
      </c>
      <c r="B48">
        <v>4</v>
      </c>
      <c r="G48">
        <f>SUM(B48:F48)</f>
        <v>4</v>
      </c>
    </row>
    <row r="49" spans="1:7" x14ac:dyDescent="0.3">
      <c r="A49" t="s">
        <v>49</v>
      </c>
      <c r="B49">
        <v>4</v>
      </c>
      <c r="C49">
        <v>4</v>
      </c>
      <c r="E49">
        <v>1</v>
      </c>
      <c r="G49">
        <f>SUM(B49:F49)</f>
        <v>9</v>
      </c>
    </row>
    <row r="50" spans="1:7" x14ac:dyDescent="0.3">
      <c r="A50" t="s">
        <v>50</v>
      </c>
      <c r="B50">
        <v>1</v>
      </c>
      <c r="G50">
        <f t="shared" si="11"/>
        <v>1</v>
      </c>
    </row>
    <row r="51" spans="1:7" x14ac:dyDescent="0.3">
      <c r="A51" t="s">
        <v>34</v>
      </c>
      <c r="B51">
        <f>SUM(B42:B50)</f>
        <v>18</v>
      </c>
      <c r="C51">
        <f t="shared" ref="C51:F51" si="12">SUM(C42:C50)</f>
        <v>8</v>
      </c>
      <c r="D51">
        <f t="shared" si="12"/>
        <v>0</v>
      </c>
      <c r="E51">
        <f t="shared" si="12"/>
        <v>2</v>
      </c>
      <c r="F51">
        <f t="shared" si="12"/>
        <v>0</v>
      </c>
      <c r="G51">
        <f t="shared" si="11"/>
        <v>28</v>
      </c>
    </row>
    <row r="52" spans="1:7" x14ac:dyDescent="0.3">
      <c r="A52" t="s">
        <v>51</v>
      </c>
      <c r="B52">
        <v>8</v>
      </c>
      <c r="E52">
        <v>7</v>
      </c>
      <c r="G52">
        <f t="shared" si="11"/>
        <v>15</v>
      </c>
    </row>
    <row r="53" spans="1:7" x14ac:dyDescent="0.3">
      <c r="A53" t="s">
        <v>65</v>
      </c>
      <c r="B53">
        <v>1</v>
      </c>
      <c r="E53">
        <v>3</v>
      </c>
      <c r="G53">
        <f t="shared" si="11"/>
        <v>4</v>
      </c>
    </row>
    <row r="54" spans="1:7" x14ac:dyDescent="0.3">
      <c r="A54" t="s">
        <v>44</v>
      </c>
      <c r="B54">
        <v>5</v>
      </c>
      <c r="E54">
        <v>7</v>
      </c>
      <c r="G54">
        <f t="shared" si="11"/>
        <v>12</v>
      </c>
    </row>
    <row r="55" spans="1:7" x14ac:dyDescent="0.3">
      <c r="A55" t="s">
        <v>45</v>
      </c>
      <c r="E55">
        <v>4</v>
      </c>
      <c r="G55">
        <f t="shared" si="11"/>
        <v>4</v>
      </c>
    </row>
    <row r="56" spans="1:7" x14ac:dyDescent="0.3">
      <c r="A56" t="s">
        <v>46</v>
      </c>
      <c r="B56">
        <v>6</v>
      </c>
      <c r="E56">
        <v>7</v>
      </c>
      <c r="G56">
        <f t="shared" si="11"/>
        <v>13</v>
      </c>
    </row>
    <row r="57" spans="1:7" x14ac:dyDescent="0.3">
      <c r="A57" t="s">
        <v>47</v>
      </c>
      <c r="B57">
        <v>27</v>
      </c>
      <c r="E57">
        <v>22</v>
      </c>
      <c r="G57">
        <f t="shared" si="11"/>
        <v>49</v>
      </c>
    </row>
    <row r="58" spans="1:7" x14ac:dyDescent="0.3">
      <c r="A58" t="s">
        <v>48</v>
      </c>
      <c r="B58">
        <v>9</v>
      </c>
      <c r="E58">
        <v>9</v>
      </c>
      <c r="G58">
        <f t="shared" si="11"/>
        <v>18</v>
      </c>
    </row>
    <row r="59" spans="1:7" x14ac:dyDescent="0.3">
      <c r="A59" t="s">
        <v>49</v>
      </c>
      <c r="B59">
        <v>6</v>
      </c>
      <c r="E59">
        <v>12</v>
      </c>
      <c r="G59">
        <f t="shared" si="11"/>
        <v>18</v>
      </c>
    </row>
    <row r="60" spans="1:7" x14ac:dyDescent="0.3">
      <c r="A60" t="s">
        <v>50</v>
      </c>
      <c r="E60">
        <v>2</v>
      </c>
      <c r="G60">
        <f t="shared" si="11"/>
        <v>2</v>
      </c>
    </row>
    <row r="61" spans="1:7" x14ac:dyDescent="0.3">
      <c r="A61" t="s">
        <v>36</v>
      </c>
      <c r="B61">
        <f>SUM(B52:B60)</f>
        <v>62</v>
      </c>
      <c r="C61">
        <f t="shared" ref="C61:F61" si="13">SUM(C52:C60)</f>
        <v>0</v>
      </c>
      <c r="D61">
        <f t="shared" si="13"/>
        <v>0</v>
      </c>
      <c r="E61">
        <f>SUM(E52:E60)</f>
        <v>73</v>
      </c>
      <c r="F61">
        <f t="shared" si="13"/>
        <v>0</v>
      </c>
      <c r="G61" s="3">
        <f t="shared" si="11"/>
        <v>135</v>
      </c>
    </row>
    <row r="62" spans="1:7" x14ac:dyDescent="0.3">
      <c r="A62" t="s">
        <v>51</v>
      </c>
      <c r="D62">
        <v>3</v>
      </c>
      <c r="G62" s="3">
        <f t="shared" si="11"/>
        <v>3</v>
      </c>
    </row>
    <row r="63" spans="1:7" x14ac:dyDescent="0.3">
      <c r="A63" t="s">
        <v>65</v>
      </c>
      <c r="D63">
        <v>1</v>
      </c>
      <c r="G63" s="3">
        <f t="shared" si="11"/>
        <v>1</v>
      </c>
    </row>
    <row r="64" spans="1:7" x14ac:dyDescent="0.3">
      <c r="A64" t="s">
        <v>44</v>
      </c>
      <c r="D64">
        <v>1</v>
      </c>
      <c r="G64" s="3">
        <f t="shared" si="11"/>
        <v>1</v>
      </c>
    </row>
    <row r="65" spans="1:7" x14ac:dyDescent="0.3">
      <c r="A65" t="s">
        <v>45</v>
      </c>
      <c r="D65">
        <v>1</v>
      </c>
      <c r="G65" s="3">
        <f t="shared" si="11"/>
        <v>1</v>
      </c>
    </row>
    <row r="66" spans="1:7" x14ac:dyDescent="0.3">
      <c r="A66" t="s">
        <v>46</v>
      </c>
      <c r="D66">
        <v>3</v>
      </c>
      <c r="G66" s="3">
        <f t="shared" si="11"/>
        <v>3</v>
      </c>
    </row>
    <row r="67" spans="1:7" x14ac:dyDescent="0.3">
      <c r="A67" t="s">
        <v>47</v>
      </c>
      <c r="D67">
        <v>2</v>
      </c>
      <c r="G67" s="3">
        <f t="shared" si="11"/>
        <v>2</v>
      </c>
    </row>
    <row r="68" spans="1:7" x14ac:dyDescent="0.3">
      <c r="A68" t="s">
        <v>48</v>
      </c>
      <c r="D68">
        <v>1</v>
      </c>
      <c r="G68" s="3">
        <f t="shared" si="11"/>
        <v>1</v>
      </c>
    </row>
    <row r="69" spans="1:7" x14ac:dyDescent="0.3">
      <c r="A69" t="s">
        <v>49</v>
      </c>
      <c r="D69">
        <v>2</v>
      </c>
      <c r="G69" s="3">
        <f t="shared" si="11"/>
        <v>2</v>
      </c>
    </row>
    <row r="70" spans="1:7" x14ac:dyDescent="0.3">
      <c r="A70" t="s">
        <v>50</v>
      </c>
      <c r="G70" s="3">
        <f t="shared" si="11"/>
        <v>0</v>
      </c>
    </row>
    <row r="71" spans="1:7" x14ac:dyDescent="0.3">
      <c r="A71" t="s">
        <v>38</v>
      </c>
      <c r="B71">
        <f>SUM(B62:B70)</f>
        <v>0</v>
      </c>
      <c r="C71">
        <f t="shared" ref="C71:F71" si="14">SUM(C62:C70)</f>
        <v>0</v>
      </c>
      <c r="D71">
        <f t="shared" si="14"/>
        <v>14</v>
      </c>
      <c r="E71">
        <f t="shared" si="14"/>
        <v>0</v>
      </c>
      <c r="F71">
        <f t="shared" si="14"/>
        <v>0</v>
      </c>
      <c r="G71" s="3">
        <f>SUM(B71:F71)</f>
        <v>14</v>
      </c>
    </row>
    <row r="72" spans="1:7" x14ac:dyDescent="0.3">
      <c r="A72" t="s">
        <v>51</v>
      </c>
      <c r="C72">
        <v>1</v>
      </c>
      <c r="G72" s="3">
        <f t="shared" si="11"/>
        <v>1</v>
      </c>
    </row>
    <row r="73" spans="1:7" x14ac:dyDescent="0.3">
      <c r="A73" t="s">
        <v>65</v>
      </c>
      <c r="G73" s="3">
        <f t="shared" si="11"/>
        <v>0</v>
      </c>
    </row>
    <row r="74" spans="1:7" x14ac:dyDescent="0.3">
      <c r="A74" t="s">
        <v>44</v>
      </c>
      <c r="G74" s="3">
        <f t="shared" si="11"/>
        <v>0</v>
      </c>
    </row>
    <row r="75" spans="1:7" x14ac:dyDescent="0.3">
      <c r="A75" t="s">
        <v>45</v>
      </c>
      <c r="G75" s="3">
        <f t="shared" si="11"/>
        <v>0</v>
      </c>
    </row>
    <row r="76" spans="1:7" x14ac:dyDescent="0.3">
      <c r="A76" t="s">
        <v>46</v>
      </c>
      <c r="D76">
        <v>1</v>
      </c>
      <c r="G76" s="3">
        <f t="shared" si="11"/>
        <v>1</v>
      </c>
    </row>
    <row r="77" spans="1:7" x14ac:dyDescent="0.3">
      <c r="A77" t="s">
        <v>47</v>
      </c>
      <c r="B77">
        <v>1</v>
      </c>
      <c r="D77">
        <v>1</v>
      </c>
      <c r="E77">
        <v>2</v>
      </c>
      <c r="G77" s="3">
        <f t="shared" si="11"/>
        <v>4</v>
      </c>
    </row>
    <row r="78" spans="1:7" x14ac:dyDescent="0.3">
      <c r="A78" t="s">
        <v>48</v>
      </c>
      <c r="G78" s="3">
        <f t="shared" si="11"/>
        <v>0</v>
      </c>
    </row>
    <row r="79" spans="1:7" x14ac:dyDescent="0.3">
      <c r="A79" t="s">
        <v>49</v>
      </c>
      <c r="B79">
        <v>1</v>
      </c>
      <c r="D79">
        <v>2</v>
      </c>
      <c r="E79">
        <v>1</v>
      </c>
      <c r="G79" s="3">
        <f t="shared" si="11"/>
        <v>4</v>
      </c>
    </row>
    <row r="80" spans="1:7" x14ac:dyDescent="0.3">
      <c r="A80" t="s">
        <v>50</v>
      </c>
      <c r="G80" s="3">
        <f t="shared" si="11"/>
        <v>0</v>
      </c>
    </row>
    <row r="81" spans="1:7" x14ac:dyDescent="0.3">
      <c r="A81" t="s">
        <v>37</v>
      </c>
      <c r="B81">
        <f>SUM(B72:B80)</f>
        <v>2</v>
      </c>
      <c r="C81">
        <f t="shared" ref="C81:F81" si="15">SUM(C72:C80)</f>
        <v>1</v>
      </c>
      <c r="D81">
        <f t="shared" si="15"/>
        <v>4</v>
      </c>
      <c r="E81">
        <f t="shared" si="15"/>
        <v>3</v>
      </c>
      <c r="F81">
        <f t="shared" si="15"/>
        <v>0</v>
      </c>
      <c r="G81" s="3">
        <f t="shared" si="11"/>
        <v>10</v>
      </c>
    </row>
    <row r="82" spans="1:7" x14ac:dyDescent="0.3">
      <c r="A82" t="s">
        <v>52</v>
      </c>
      <c r="B82">
        <f>SUM(B81,B71,B61,B51)</f>
        <v>82</v>
      </c>
      <c r="C82">
        <f t="shared" ref="C82:F82" si="16">SUM(C81,C71,C61,C51)</f>
        <v>9</v>
      </c>
      <c r="D82">
        <f t="shared" si="16"/>
        <v>18</v>
      </c>
      <c r="E82">
        <f t="shared" si="16"/>
        <v>78</v>
      </c>
      <c r="F82">
        <f t="shared" si="16"/>
        <v>0</v>
      </c>
      <c r="G82" s="3">
        <f>SUM(G81,G71,G61,G51)</f>
        <v>187</v>
      </c>
    </row>
    <row r="86" spans="1:7" x14ac:dyDescent="0.3">
      <c r="A86" t="s">
        <v>51</v>
      </c>
      <c r="B86">
        <f>B72+B62+B52+B42</f>
        <v>9</v>
      </c>
      <c r="C86">
        <f t="shared" ref="C86:G86" si="17">C72+C62+C52+C42</f>
        <v>1</v>
      </c>
      <c r="D86">
        <f t="shared" si="17"/>
        <v>3</v>
      </c>
      <c r="E86">
        <f t="shared" si="17"/>
        <v>7</v>
      </c>
      <c r="F86">
        <f t="shared" si="17"/>
        <v>0</v>
      </c>
      <c r="G86">
        <f t="shared" si="17"/>
        <v>20</v>
      </c>
    </row>
    <row r="87" spans="1:7" x14ac:dyDescent="0.3">
      <c r="A87" t="s">
        <v>65</v>
      </c>
      <c r="B87">
        <f t="shared" ref="B87:G95" si="18">B73+B63+B53+B43</f>
        <v>2</v>
      </c>
      <c r="C87">
        <f t="shared" si="18"/>
        <v>1</v>
      </c>
      <c r="D87">
        <f t="shared" si="18"/>
        <v>1</v>
      </c>
      <c r="E87">
        <f t="shared" si="18"/>
        <v>3</v>
      </c>
      <c r="F87">
        <f t="shared" si="18"/>
        <v>0</v>
      </c>
      <c r="G87">
        <f t="shared" si="18"/>
        <v>7</v>
      </c>
    </row>
    <row r="88" spans="1:7" x14ac:dyDescent="0.3">
      <c r="A88" t="s">
        <v>44</v>
      </c>
      <c r="B88">
        <f t="shared" si="18"/>
        <v>5</v>
      </c>
      <c r="C88">
        <f t="shared" si="18"/>
        <v>0</v>
      </c>
      <c r="D88">
        <f t="shared" si="18"/>
        <v>1</v>
      </c>
      <c r="E88">
        <f t="shared" si="18"/>
        <v>7</v>
      </c>
      <c r="F88">
        <f t="shared" si="18"/>
        <v>0</v>
      </c>
      <c r="G88">
        <f t="shared" si="18"/>
        <v>13</v>
      </c>
    </row>
    <row r="89" spans="1:7" x14ac:dyDescent="0.3">
      <c r="A89" t="s">
        <v>45</v>
      </c>
      <c r="B89">
        <f t="shared" si="18"/>
        <v>1</v>
      </c>
      <c r="C89">
        <f t="shared" si="18"/>
        <v>0</v>
      </c>
      <c r="D89">
        <f t="shared" si="18"/>
        <v>1</v>
      </c>
      <c r="E89">
        <f t="shared" si="18"/>
        <v>4</v>
      </c>
      <c r="F89">
        <f t="shared" si="18"/>
        <v>0</v>
      </c>
      <c r="G89">
        <f t="shared" si="18"/>
        <v>6</v>
      </c>
    </row>
    <row r="90" spans="1:7" x14ac:dyDescent="0.3">
      <c r="A90" t="s">
        <v>46</v>
      </c>
      <c r="B90">
        <f t="shared" si="18"/>
        <v>9</v>
      </c>
      <c r="C90">
        <f t="shared" si="18"/>
        <v>0</v>
      </c>
      <c r="D90">
        <f t="shared" si="18"/>
        <v>4</v>
      </c>
      <c r="E90">
        <f t="shared" si="18"/>
        <v>7</v>
      </c>
      <c r="F90">
        <f t="shared" si="18"/>
        <v>0</v>
      </c>
      <c r="G90">
        <f t="shared" si="18"/>
        <v>20</v>
      </c>
    </row>
    <row r="91" spans="1:7" x14ac:dyDescent="0.3">
      <c r="A91" t="s">
        <v>47</v>
      </c>
      <c r="B91">
        <f t="shared" si="18"/>
        <v>31</v>
      </c>
      <c r="C91">
        <f t="shared" si="18"/>
        <v>3</v>
      </c>
      <c r="D91">
        <f t="shared" si="18"/>
        <v>3</v>
      </c>
      <c r="E91">
        <f t="shared" si="18"/>
        <v>25</v>
      </c>
      <c r="F91">
        <f t="shared" si="18"/>
        <v>0</v>
      </c>
      <c r="G91">
        <f t="shared" si="18"/>
        <v>62</v>
      </c>
    </row>
    <row r="92" spans="1:7" x14ac:dyDescent="0.3">
      <c r="A92" t="s">
        <v>48</v>
      </c>
      <c r="B92">
        <f t="shared" si="18"/>
        <v>13</v>
      </c>
      <c r="C92">
        <f t="shared" si="18"/>
        <v>0</v>
      </c>
      <c r="D92">
        <f t="shared" si="18"/>
        <v>1</v>
      </c>
      <c r="E92">
        <f t="shared" si="18"/>
        <v>9</v>
      </c>
      <c r="F92">
        <f t="shared" si="18"/>
        <v>0</v>
      </c>
      <c r="G92">
        <f t="shared" si="18"/>
        <v>23</v>
      </c>
    </row>
    <row r="93" spans="1:7" x14ac:dyDescent="0.3">
      <c r="A93" t="s">
        <v>49</v>
      </c>
      <c r="B93">
        <f t="shared" si="18"/>
        <v>11</v>
      </c>
      <c r="C93">
        <f t="shared" si="18"/>
        <v>4</v>
      </c>
      <c r="D93">
        <f t="shared" si="18"/>
        <v>4</v>
      </c>
      <c r="E93">
        <f t="shared" si="18"/>
        <v>14</v>
      </c>
      <c r="F93">
        <f t="shared" si="18"/>
        <v>0</v>
      </c>
      <c r="G93">
        <f t="shared" si="18"/>
        <v>33</v>
      </c>
    </row>
    <row r="94" spans="1:7" x14ac:dyDescent="0.3">
      <c r="A94" t="s">
        <v>50</v>
      </c>
      <c r="B94">
        <f t="shared" si="18"/>
        <v>1</v>
      </c>
      <c r="C94">
        <f t="shared" si="18"/>
        <v>0</v>
      </c>
      <c r="D94">
        <f t="shared" si="18"/>
        <v>0</v>
      </c>
      <c r="E94">
        <f t="shared" si="18"/>
        <v>2</v>
      </c>
      <c r="F94">
        <f t="shared" si="18"/>
        <v>0</v>
      </c>
      <c r="G94">
        <f t="shared" si="18"/>
        <v>3</v>
      </c>
    </row>
    <row r="95" spans="1:7" x14ac:dyDescent="0.3">
      <c r="A95" t="s">
        <v>32</v>
      </c>
      <c r="B95">
        <f t="shared" si="18"/>
        <v>82</v>
      </c>
      <c r="C95">
        <f t="shared" si="18"/>
        <v>9</v>
      </c>
      <c r="D95">
        <f t="shared" si="18"/>
        <v>18</v>
      </c>
      <c r="E95">
        <f t="shared" si="18"/>
        <v>78</v>
      </c>
      <c r="F95">
        <f t="shared" si="18"/>
        <v>0</v>
      </c>
      <c r="G95">
        <f t="shared" si="18"/>
        <v>187</v>
      </c>
    </row>
  </sheetData>
  <pageMargins left="0.7" right="0.7" top="0.78740157499999996" bottom="0.78740157499999996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6D8A-3408-431D-B69A-633E8DF4A51A}">
  <dimension ref="A1:U82"/>
  <sheetViews>
    <sheetView workbookViewId="0">
      <selection activeCell="B5" sqref="B5"/>
    </sheetView>
  </sheetViews>
  <sheetFormatPr baseColWidth="10" defaultRowHeight="14.4" x14ac:dyDescent="0.3"/>
  <sheetData>
    <row r="1" spans="1:17" x14ac:dyDescent="0.3">
      <c r="A1" t="s">
        <v>210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148</v>
      </c>
      <c r="L2" t="s">
        <v>145</v>
      </c>
      <c r="M2" t="s">
        <v>149</v>
      </c>
      <c r="N2" t="s">
        <v>146</v>
      </c>
    </row>
    <row r="3" spans="1:17" x14ac:dyDescent="0.3">
      <c r="A3" t="s">
        <v>5</v>
      </c>
      <c r="B3">
        <v>4</v>
      </c>
      <c r="C3">
        <v>5</v>
      </c>
      <c r="F3">
        <v>1</v>
      </c>
      <c r="G3">
        <f t="shared" ref="G3:G9" si="0">SUM(B3:F3)</f>
        <v>10</v>
      </c>
      <c r="J3" t="s">
        <v>5</v>
      </c>
      <c r="K3">
        <v>92</v>
      </c>
      <c r="L3">
        <v>104</v>
      </c>
      <c r="M3" s="1">
        <f t="shared" ref="M3:M11" si="1">(K3/K$11)*100</f>
        <v>44.878048780487809</v>
      </c>
      <c r="N3" s="1">
        <f t="shared" ref="N3:N11" si="2">(L3/L$11)*100</f>
        <v>46.017699115044245</v>
      </c>
      <c r="O3" s="1"/>
      <c r="P3" s="1"/>
      <c r="Q3" s="1"/>
    </row>
    <row r="4" spans="1:17" x14ac:dyDescent="0.3">
      <c r="A4" t="s">
        <v>6</v>
      </c>
      <c r="B4">
        <v>2</v>
      </c>
      <c r="G4">
        <f t="shared" si="0"/>
        <v>2</v>
      </c>
      <c r="J4" t="s">
        <v>6</v>
      </c>
      <c r="K4">
        <v>5</v>
      </c>
      <c r="L4">
        <v>2</v>
      </c>
      <c r="M4" s="1">
        <f t="shared" si="1"/>
        <v>2.4390243902439024</v>
      </c>
      <c r="N4" s="1">
        <f t="shared" si="2"/>
        <v>0.88495575221238942</v>
      </c>
      <c r="O4" s="1"/>
      <c r="P4" s="1"/>
      <c r="Q4" s="1"/>
    </row>
    <row r="5" spans="1:17" x14ac:dyDescent="0.3">
      <c r="A5" t="s">
        <v>33</v>
      </c>
      <c r="B5">
        <v>1</v>
      </c>
      <c r="C5">
        <v>2</v>
      </c>
      <c r="G5">
        <f t="shared" si="0"/>
        <v>3</v>
      </c>
      <c r="J5" t="s">
        <v>58</v>
      </c>
      <c r="K5">
        <v>7</v>
      </c>
      <c r="L5">
        <v>9</v>
      </c>
      <c r="M5" s="1">
        <f t="shared" si="1"/>
        <v>3.4146341463414638</v>
      </c>
      <c r="N5" s="1">
        <f t="shared" si="2"/>
        <v>3.9823008849557522</v>
      </c>
      <c r="O5" s="1"/>
      <c r="P5" s="1"/>
      <c r="Q5" s="1"/>
    </row>
    <row r="6" spans="1:17" x14ac:dyDescent="0.3">
      <c r="A6" t="s">
        <v>8</v>
      </c>
      <c r="B6">
        <v>3</v>
      </c>
      <c r="C6">
        <v>4</v>
      </c>
      <c r="E6" s="3"/>
      <c r="F6" s="3"/>
      <c r="G6" s="3">
        <f t="shared" si="0"/>
        <v>7</v>
      </c>
      <c r="J6" t="s">
        <v>8</v>
      </c>
      <c r="K6">
        <v>21</v>
      </c>
      <c r="L6">
        <v>23</v>
      </c>
      <c r="M6" s="1">
        <f t="shared" si="1"/>
        <v>10.24390243902439</v>
      </c>
      <c r="N6" s="1">
        <f t="shared" si="2"/>
        <v>10.176991150442479</v>
      </c>
      <c r="O6" s="1"/>
      <c r="P6" s="1"/>
      <c r="Q6" s="1"/>
    </row>
    <row r="7" spans="1:17" x14ac:dyDescent="0.3">
      <c r="A7" t="s">
        <v>9</v>
      </c>
      <c r="B7">
        <v>1</v>
      </c>
      <c r="E7" s="3"/>
      <c r="F7" s="3"/>
      <c r="G7" s="3">
        <f t="shared" si="0"/>
        <v>1</v>
      </c>
      <c r="J7" t="s">
        <v>9</v>
      </c>
      <c r="K7">
        <v>28</v>
      </c>
      <c r="L7">
        <v>27</v>
      </c>
      <c r="M7" s="1">
        <f t="shared" si="1"/>
        <v>13.658536585365855</v>
      </c>
      <c r="N7" s="1">
        <f t="shared" si="2"/>
        <v>11.946902654867257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J9" t="s">
        <v>35</v>
      </c>
      <c r="K9">
        <v>0</v>
      </c>
      <c r="L9">
        <v>2</v>
      </c>
      <c r="M9" s="1">
        <f t="shared" si="1"/>
        <v>0</v>
      </c>
      <c r="N9" s="1">
        <f t="shared" si="2"/>
        <v>0.88495575221238942</v>
      </c>
      <c r="O9" s="1"/>
      <c r="P9" s="1"/>
      <c r="Q9" s="1"/>
    </row>
    <row r="10" spans="1:17" x14ac:dyDescent="0.3">
      <c r="A10" t="s">
        <v>12</v>
      </c>
      <c r="B10">
        <v>2</v>
      </c>
      <c r="E10" s="3"/>
      <c r="F10" s="3">
        <v>1</v>
      </c>
      <c r="G10" s="3">
        <f>SUM(B10:F10)</f>
        <v>3</v>
      </c>
      <c r="J10" t="s">
        <v>12</v>
      </c>
      <c r="K10">
        <v>52</v>
      </c>
      <c r="L10">
        <v>59</v>
      </c>
      <c r="M10" s="1">
        <f t="shared" si="1"/>
        <v>25.365853658536587</v>
      </c>
      <c r="N10" s="1">
        <f t="shared" si="2"/>
        <v>26.10619469026549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13</v>
      </c>
      <c r="C11">
        <f t="shared" si="3"/>
        <v>11</v>
      </c>
      <c r="D11">
        <f t="shared" si="3"/>
        <v>0</v>
      </c>
      <c r="E11" s="3">
        <f t="shared" si="3"/>
        <v>0</v>
      </c>
      <c r="F11" s="3">
        <f t="shared" si="3"/>
        <v>2</v>
      </c>
      <c r="G11" s="3">
        <f>SUM(B11:F11)</f>
        <v>26</v>
      </c>
      <c r="J11" t="s">
        <v>13</v>
      </c>
      <c r="K11">
        <f>SUM(K3:K10)</f>
        <v>205</v>
      </c>
      <c r="L11">
        <f>SUM(L3:L10)</f>
        <v>226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41</v>
      </c>
      <c r="E12" s="3">
        <v>49</v>
      </c>
      <c r="F12" s="3"/>
      <c r="G12" s="3">
        <f t="shared" ref="G12:G38" si="4">SUM(B12:F12)</f>
        <v>90</v>
      </c>
    </row>
    <row r="13" spans="1:17" x14ac:dyDescent="0.3">
      <c r="A13" t="s">
        <v>6</v>
      </c>
      <c r="E13" s="3"/>
      <c r="F13" s="3"/>
      <c r="G13" s="3">
        <f t="shared" si="4"/>
        <v>0</v>
      </c>
      <c r="J13" t="s">
        <v>40</v>
      </c>
    </row>
    <row r="14" spans="1:17" x14ac:dyDescent="0.3">
      <c r="A14" t="s">
        <v>33</v>
      </c>
      <c r="B14">
        <v>3</v>
      </c>
      <c r="E14" s="3">
        <v>3</v>
      </c>
      <c r="F14" s="3"/>
      <c r="G14" s="3">
        <f t="shared" si="4"/>
        <v>6</v>
      </c>
      <c r="J14" t="s">
        <v>14</v>
      </c>
      <c r="K14" t="s">
        <v>148</v>
      </c>
      <c r="L14" t="s">
        <v>145</v>
      </c>
      <c r="M14">
        <v>2002</v>
      </c>
      <c r="N14">
        <v>2003</v>
      </c>
      <c r="O14">
        <v>2002</v>
      </c>
      <c r="P14">
        <v>2003</v>
      </c>
    </row>
    <row r="15" spans="1:17" x14ac:dyDescent="0.3">
      <c r="A15" t="s">
        <v>8</v>
      </c>
      <c r="B15">
        <v>5</v>
      </c>
      <c r="E15" s="3">
        <v>8</v>
      </c>
      <c r="F15" s="3"/>
      <c r="G15" s="3">
        <f t="shared" si="4"/>
        <v>13</v>
      </c>
      <c r="J15" t="s">
        <v>16</v>
      </c>
      <c r="K15">
        <v>97</v>
      </c>
      <c r="L15">
        <v>95</v>
      </c>
      <c r="M15">
        <v>23.5</v>
      </c>
      <c r="N15">
        <v>23</v>
      </c>
      <c r="O15">
        <v>3228</v>
      </c>
      <c r="P15">
        <v>3085</v>
      </c>
    </row>
    <row r="16" spans="1:17" x14ac:dyDescent="0.3">
      <c r="A16" t="s">
        <v>9</v>
      </c>
      <c r="B16">
        <v>9</v>
      </c>
      <c r="E16" s="3">
        <v>16</v>
      </c>
      <c r="F16" s="3"/>
      <c r="G16" s="3">
        <f t="shared" si="4"/>
        <v>25</v>
      </c>
      <c r="J16" t="s">
        <v>17</v>
      </c>
      <c r="K16">
        <v>8</v>
      </c>
      <c r="L16">
        <v>11</v>
      </c>
      <c r="M16">
        <v>24.1</v>
      </c>
      <c r="N16">
        <v>24.1</v>
      </c>
      <c r="O16">
        <v>4506</v>
      </c>
      <c r="P16">
        <v>4506</v>
      </c>
    </row>
    <row r="17" spans="1:18" x14ac:dyDescent="0.3">
      <c r="A17" t="s">
        <v>10</v>
      </c>
      <c r="E17" s="3"/>
      <c r="F17" s="3"/>
      <c r="G17" s="3">
        <f t="shared" si="4"/>
        <v>0</v>
      </c>
      <c r="J17" t="s">
        <v>18</v>
      </c>
      <c r="K17">
        <v>9</v>
      </c>
      <c r="L17">
        <v>4</v>
      </c>
      <c r="M17">
        <v>7.4</v>
      </c>
      <c r="N17">
        <v>7.4</v>
      </c>
      <c r="O17">
        <v>2257</v>
      </c>
      <c r="P17">
        <v>2257</v>
      </c>
    </row>
    <row r="18" spans="1:18" x14ac:dyDescent="0.3">
      <c r="A18" t="s">
        <v>35</v>
      </c>
      <c r="B18">
        <v>2</v>
      </c>
      <c r="E18" s="3"/>
      <c r="F18" s="3"/>
      <c r="G18" s="3">
        <f t="shared" si="4"/>
        <v>2</v>
      </c>
      <c r="J18" t="s">
        <v>19</v>
      </c>
      <c r="K18">
        <v>14</v>
      </c>
      <c r="L18">
        <v>5</v>
      </c>
      <c r="M18">
        <v>24.3</v>
      </c>
      <c r="N18">
        <v>24.3</v>
      </c>
      <c r="O18">
        <v>4149</v>
      </c>
      <c r="P18">
        <v>4149</v>
      </c>
    </row>
    <row r="19" spans="1:18" x14ac:dyDescent="0.3">
      <c r="A19" t="s">
        <v>12</v>
      </c>
      <c r="B19">
        <v>21</v>
      </c>
      <c r="E19" s="3">
        <v>32</v>
      </c>
      <c r="F19" s="3"/>
      <c r="G19" s="3">
        <f t="shared" si="4"/>
        <v>53</v>
      </c>
      <c r="J19" t="s">
        <v>20</v>
      </c>
      <c r="K19">
        <v>76</v>
      </c>
      <c r="L19">
        <v>109</v>
      </c>
      <c r="M19">
        <v>26.1</v>
      </c>
      <c r="N19">
        <v>36.4</v>
      </c>
      <c r="O19">
        <v>3838</v>
      </c>
      <c r="P19">
        <v>5659</v>
      </c>
    </row>
    <row r="20" spans="1:18" x14ac:dyDescent="0.3">
      <c r="A20" t="s">
        <v>36</v>
      </c>
      <c r="B20">
        <f>SUM(B12:B19)</f>
        <v>81</v>
      </c>
      <c r="C20">
        <f t="shared" ref="C20:F20" si="5">SUM(C12:C19)</f>
        <v>0</v>
      </c>
      <c r="D20">
        <f t="shared" si="5"/>
        <v>0</v>
      </c>
      <c r="E20" s="3">
        <f t="shared" si="5"/>
        <v>108</v>
      </c>
      <c r="F20" s="3">
        <f t="shared" si="5"/>
        <v>0</v>
      </c>
      <c r="G20" s="3">
        <f t="shared" si="4"/>
        <v>189</v>
      </c>
      <c r="J20" t="s">
        <v>21</v>
      </c>
      <c r="K20">
        <v>1</v>
      </c>
      <c r="L20">
        <v>2</v>
      </c>
      <c r="M20">
        <v>16.8</v>
      </c>
      <c r="N20">
        <v>16.8</v>
      </c>
      <c r="O20">
        <v>302</v>
      </c>
      <c r="P20">
        <v>302</v>
      </c>
    </row>
    <row r="21" spans="1:18" x14ac:dyDescent="0.3">
      <c r="A21" t="s">
        <v>5</v>
      </c>
      <c r="D21">
        <v>1</v>
      </c>
      <c r="E21" s="3"/>
      <c r="F21" s="3"/>
      <c r="G21" s="3">
        <f t="shared" si="4"/>
        <v>1</v>
      </c>
      <c r="J21" t="s">
        <v>13</v>
      </c>
      <c r="K21" s="3">
        <f>SUM(K15:K20)</f>
        <v>205</v>
      </c>
      <c r="L21" s="3">
        <f>SUM(L15:L20)</f>
        <v>226</v>
      </c>
      <c r="M21">
        <v>22.2</v>
      </c>
      <c r="N21">
        <v>23.9</v>
      </c>
      <c r="O21">
        <v>3376</v>
      </c>
      <c r="P21">
        <v>3686</v>
      </c>
    </row>
    <row r="22" spans="1:18" x14ac:dyDescent="0.3">
      <c r="A22" t="s">
        <v>6</v>
      </c>
      <c r="E22" s="3"/>
      <c r="F22" s="3"/>
      <c r="G22" s="3">
        <f t="shared" si="4"/>
        <v>0</v>
      </c>
    </row>
    <row r="23" spans="1:18" x14ac:dyDescent="0.3">
      <c r="A23" t="s">
        <v>33</v>
      </c>
      <c r="E23" s="3"/>
      <c r="F23" s="3"/>
      <c r="G23" s="3">
        <f t="shared" si="4"/>
        <v>0</v>
      </c>
      <c r="J23" t="s">
        <v>147</v>
      </c>
    </row>
    <row r="24" spans="1:18" x14ac:dyDescent="0.3">
      <c r="A24" t="s">
        <v>8</v>
      </c>
      <c r="D24">
        <v>1</v>
      </c>
      <c r="E24" s="3"/>
      <c r="F24" s="3"/>
      <c r="G24" s="3">
        <f t="shared" si="4"/>
        <v>1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D25">
        <v>1</v>
      </c>
      <c r="E25" s="3"/>
      <c r="F25" s="3"/>
      <c r="G25" s="3">
        <f t="shared" si="4"/>
        <v>1</v>
      </c>
      <c r="J25">
        <v>1995</v>
      </c>
      <c r="K25">
        <v>559</v>
      </c>
      <c r="L25">
        <v>41.8</v>
      </c>
      <c r="M25">
        <v>2</v>
      </c>
      <c r="N25">
        <v>0</v>
      </c>
      <c r="O25">
        <v>154</v>
      </c>
      <c r="P25">
        <v>11.5</v>
      </c>
      <c r="Q25">
        <v>403</v>
      </c>
      <c r="R25">
        <v>30.2</v>
      </c>
    </row>
    <row r="26" spans="1:18" x14ac:dyDescent="0.3">
      <c r="A26" t="s">
        <v>10</v>
      </c>
      <c r="E26" s="3"/>
      <c r="F26" s="3"/>
      <c r="G26" s="3">
        <f t="shared" si="4"/>
        <v>0</v>
      </c>
      <c r="J26">
        <v>1996</v>
      </c>
      <c r="K26">
        <v>472</v>
      </c>
      <c r="L26">
        <v>35.4</v>
      </c>
      <c r="M26">
        <v>0</v>
      </c>
      <c r="N26">
        <v>0</v>
      </c>
      <c r="O26">
        <v>155</v>
      </c>
      <c r="P26">
        <v>11.6</v>
      </c>
      <c r="Q26">
        <v>317</v>
      </c>
      <c r="R26">
        <v>23.8</v>
      </c>
    </row>
    <row r="27" spans="1:18" x14ac:dyDescent="0.3">
      <c r="A27" t="s">
        <v>35</v>
      </c>
      <c r="E27" s="3"/>
      <c r="F27" s="3"/>
      <c r="G27" s="3">
        <f t="shared" si="4"/>
        <v>0</v>
      </c>
      <c r="J27">
        <v>1997</v>
      </c>
      <c r="K27">
        <v>464</v>
      </c>
      <c r="L27">
        <v>33.700000000000003</v>
      </c>
      <c r="M27">
        <v>3</v>
      </c>
      <c r="N27">
        <v>0.2</v>
      </c>
      <c r="O27">
        <v>162</v>
      </c>
      <c r="P27">
        <v>11.8</v>
      </c>
      <c r="Q27">
        <v>299</v>
      </c>
      <c r="R27">
        <v>21.7</v>
      </c>
    </row>
    <row r="28" spans="1:18" x14ac:dyDescent="0.3">
      <c r="A28" t="s">
        <v>12</v>
      </c>
      <c r="D28">
        <v>1</v>
      </c>
      <c r="E28" s="3"/>
      <c r="F28" s="3"/>
      <c r="G28" s="3">
        <f t="shared" si="4"/>
        <v>1</v>
      </c>
      <c r="J28">
        <v>1998</v>
      </c>
      <c r="K28">
        <v>382</v>
      </c>
      <c r="L28">
        <v>29</v>
      </c>
      <c r="M28">
        <v>12</v>
      </c>
      <c r="N28">
        <v>0.9</v>
      </c>
      <c r="O28">
        <v>118</v>
      </c>
      <c r="P28">
        <v>9</v>
      </c>
      <c r="Q28">
        <v>252</v>
      </c>
      <c r="R28">
        <v>19.100000000000001</v>
      </c>
    </row>
    <row r="29" spans="1:18" x14ac:dyDescent="0.3">
      <c r="A29" t="s">
        <v>38</v>
      </c>
      <c r="B29">
        <f>SUM(B21:B28)</f>
        <v>0</v>
      </c>
      <c r="C29">
        <f t="shared" ref="C29:F29" si="6">SUM(C21:C28)</f>
        <v>0</v>
      </c>
      <c r="D29">
        <f t="shared" si="6"/>
        <v>4</v>
      </c>
      <c r="E29" s="3">
        <f t="shared" si="6"/>
        <v>0</v>
      </c>
      <c r="F29" s="3">
        <f t="shared" si="6"/>
        <v>0</v>
      </c>
      <c r="G29" s="3">
        <f t="shared" si="4"/>
        <v>4</v>
      </c>
      <c r="J29">
        <v>1999</v>
      </c>
      <c r="K29">
        <v>388</v>
      </c>
      <c r="L29">
        <v>34</v>
      </c>
      <c r="M29">
        <v>1</v>
      </c>
      <c r="N29">
        <v>0.1</v>
      </c>
      <c r="O29">
        <v>113</v>
      </c>
      <c r="P29">
        <v>9.9</v>
      </c>
      <c r="Q29">
        <v>274</v>
      </c>
      <c r="R29">
        <v>24</v>
      </c>
    </row>
    <row r="30" spans="1:18" x14ac:dyDescent="0.3">
      <c r="A30" t="s">
        <v>5</v>
      </c>
      <c r="B30" s="3"/>
      <c r="C30" s="3">
        <v>2</v>
      </c>
      <c r="D30" s="3"/>
      <c r="E30" s="3">
        <v>1</v>
      </c>
      <c r="F30" s="3"/>
      <c r="G30" s="3">
        <f t="shared" si="4"/>
        <v>3</v>
      </c>
      <c r="J30">
        <v>2000</v>
      </c>
      <c r="K30">
        <v>265</v>
      </c>
      <c r="L30">
        <v>27.3</v>
      </c>
      <c r="M30">
        <v>1</v>
      </c>
      <c r="N30">
        <v>0.1</v>
      </c>
      <c r="O30">
        <v>94</v>
      </c>
      <c r="P30">
        <v>9.6999999999999993</v>
      </c>
      <c r="Q30">
        <v>170</v>
      </c>
      <c r="R30">
        <v>17.5</v>
      </c>
    </row>
    <row r="31" spans="1:18" x14ac:dyDescent="0.3">
      <c r="A31" t="s">
        <v>6</v>
      </c>
      <c r="B31" s="3"/>
      <c r="C31" s="3"/>
      <c r="D31" s="3"/>
      <c r="E31" s="3"/>
      <c r="F31" s="3"/>
      <c r="G31" s="3">
        <f t="shared" si="4"/>
        <v>0</v>
      </c>
      <c r="J31">
        <v>2001</v>
      </c>
      <c r="K31">
        <v>230</v>
      </c>
      <c r="L31">
        <v>25</v>
      </c>
      <c r="M31">
        <v>1</v>
      </c>
      <c r="N31">
        <v>0.1</v>
      </c>
      <c r="O31">
        <v>61</v>
      </c>
      <c r="P31">
        <v>6.5</v>
      </c>
      <c r="Q31">
        <v>168</v>
      </c>
      <c r="R31">
        <v>18.3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  <c r="J32">
        <v>2002</v>
      </c>
      <c r="K32">
        <v>205</v>
      </c>
      <c r="L32">
        <v>22.2</v>
      </c>
      <c r="M32">
        <v>2</v>
      </c>
      <c r="N32">
        <v>0.2</v>
      </c>
      <c r="O32">
        <v>80</v>
      </c>
      <c r="P32">
        <v>8.6999999999999993</v>
      </c>
      <c r="Q32">
        <v>123</v>
      </c>
      <c r="R32">
        <v>13.3</v>
      </c>
    </row>
    <row r="33" spans="1:21" x14ac:dyDescent="0.3">
      <c r="A33" t="s">
        <v>8</v>
      </c>
      <c r="B33" s="3"/>
      <c r="C33" s="3">
        <v>1</v>
      </c>
      <c r="D33" s="3">
        <v>1</v>
      </c>
      <c r="E33" s="3"/>
      <c r="F33" s="3"/>
      <c r="G33" s="3">
        <f t="shared" si="4"/>
        <v>2</v>
      </c>
      <c r="J33">
        <v>2003</v>
      </c>
      <c r="K33">
        <v>226</v>
      </c>
      <c r="L33">
        <v>23.9</v>
      </c>
      <c r="M33">
        <v>2</v>
      </c>
      <c r="N33">
        <v>0.2</v>
      </c>
      <c r="O33">
        <v>72</v>
      </c>
      <c r="P33">
        <v>7.6</v>
      </c>
      <c r="Q33">
        <v>152</v>
      </c>
      <c r="R33">
        <v>16.100000000000001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4"/>
        <v>0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</row>
    <row r="37" spans="1:21" x14ac:dyDescent="0.3">
      <c r="A37" t="s">
        <v>12</v>
      </c>
      <c r="B37" s="3">
        <v>1</v>
      </c>
      <c r="C37" s="3"/>
      <c r="D37" s="3">
        <v>1</v>
      </c>
      <c r="E37" s="3"/>
      <c r="F37" s="3"/>
      <c r="G37" s="3">
        <f t="shared" si="4"/>
        <v>2</v>
      </c>
    </row>
    <row r="38" spans="1:21" x14ac:dyDescent="0.3">
      <c r="A38" t="s">
        <v>37</v>
      </c>
      <c r="B38">
        <f>SUM(B30:B37)</f>
        <v>1</v>
      </c>
      <c r="C38">
        <f t="shared" ref="C38:F38" si="7">SUM(C30:C37)</f>
        <v>3</v>
      </c>
      <c r="D38">
        <f t="shared" si="7"/>
        <v>2</v>
      </c>
      <c r="E38" s="3">
        <f t="shared" si="7"/>
        <v>1</v>
      </c>
      <c r="F38" s="3">
        <f t="shared" si="7"/>
        <v>0</v>
      </c>
      <c r="G38" s="3">
        <f t="shared" si="4"/>
        <v>7</v>
      </c>
    </row>
    <row r="39" spans="1:21" x14ac:dyDescent="0.3">
      <c r="E39" s="3"/>
      <c r="F39" s="3"/>
      <c r="G39" s="3">
        <f>SUM(G38,G29,G20,G11)</f>
        <v>226</v>
      </c>
    </row>
    <row r="43" spans="1:21" x14ac:dyDescent="0.3">
      <c r="J43" t="s">
        <v>68</v>
      </c>
      <c r="K43" t="s">
        <v>76</v>
      </c>
      <c r="L43" t="s">
        <v>69</v>
      </c>
      <c r="M43" t="s">
        <v>70</v>
      </c>
      <c r="N43" t="s">
        <v>71</v>
      </c>
      <c r="O43" t="s">
        <v>72</v>
      </c>
      <c r="P43" t="s">
        <v>73</v>
      </c>
      <c r="Q43" t="s">
        <v>74</v>
      </c>
      <c r="R43" t="s">
        <v>75</v>
      </c>
      <c r="S43" t="s">
        <v>78</v>
      </c>
      <c r="T43" t="s">
        <v>79</v>
      </c>
      <c r="U43" t="s">
        <v>129</v>
      </c>
    </row>
    <row r="44" spans="1:21" x14ac:dyDescent="0.3">
      <c r="J44">
        <v>226</v>
      </c>
      <c r="K44">
        <v>9.4700000000000006</v>
      </c>
      <c r="L44">
        <v>2</v>
      </c>
      <c r="M44">
        <v>72</v>
      </c>
      <c r="N44">
        <v>152</v>
      </c>
      <c r="O44">
        <v>26</v>
      </c>
      <c r="P44">
        <v>189</v>
      </c>
      <c r="Q44">
        <v>4</v>
      </c>
      <c r="R44">
        <v>7</v>
      </c>
      <c r="S44">
        <v>34905</v>
      </c>
      <c r="T44">
        <v>3686</v>
      </c>
      <c r="U44">
        <v>154.4</v>
      </c>
    </row>
    <row r="46" spans="1:21" x14ac:dyDescent="0.3">
      <c r="J46" t="s">
        <v>77</v>
      </c>
      <c r="K46">
        <f>J44/K44</f>
        <v>23.86483632523759</v>
      </c>
    </row>
    <row r="61" spans="7:7" x14ac:dyDescent="0.3">
      <c r="G61" s="3"/>
    </row>
    <row r="62" spans="7:7" x14ac:dyDescent="0.3">
      <c r="G62" s="3"/>
    </row>
    <row r="63" spans="7:7" x14ac:dyDescent="0.3">
      <c r="G63" s="3"/>
    </row>
    <row r="64" spans="7:7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  <row r="74" spans="7:7" x14ac:dyDescent="0.3">
      <c r="G74" s="3"/>
    </row>
    <row r="75" spans="7:7" x14ac:dyDescent="0.3">
      <c r="G75" s="3"/>
    </row>
    <row r="76" spans="7:7" x14ac:dyDescent="0.3">
      <c r="G76" s="3"/>
    </row>
    <row r="77" spans="7:7" x14ac:dyDescent="0.3">
      <c r="G77" s="3"/>
    </row>
    <row r="78" spans="7:7" x14ac:dyDescent="0.3">
      <c r="G78" s="3"/>
    </row>
    <row r="79" spans="7:7" x14ac:dyDescent="0.3">
      <c r="G79" s="3"/>
    </row>
    <row r="80" spans="7:7" x14ac:dyDescent="0.3">
      <c r="G80" s="3"/>
    </row>
    <row r="81" spans="7:7" x14ac:dyDescent="0.3">
      <c r="G81" s="3"/>
    </row>
    <row r="82" spans="7:7" x14ac:dyDescent="0.3">
      <c r="G82" s="3"/>
    </row>
  </sheetData>
  <pageMargins left="0.7" right="0.7" top="0.78740157499999996" bottom="0.78740157499999996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896C-23F5-492D-B929-250991B9DF4C}">
  <dimension ref="A1:U82"/>
  <sheetViews>
    <sheetView workbookViewId="0">
      <selection activeCell="B5" sqref="B5"/>
    </sheetView>
  </sheetViews>
  <sheetFormatPr baseColWidth="10" defaultRowHeight="14.4" x14ac:dyDescent="0.3"/>
  <sheetData>
    <row r="1" spans="1:17" x14ac:dyDescent="0.3">
      <c r="A1" t="s">
        <v>211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151</v>
      </c>
      <c r="L2" t="s">
        <v>148</v>
      </c>
      <c r="M2" t="s">
        <v>153</v>
      </c>
      <c r="N2" t="s">
        <v>149</v>
      </c>
    </row>
    <row r="3" spans="1:17" x14ac:dyDescent="0.3">
      <c r="A3" t="s">
        <v>5</v>
      </c>
      <c r="B3">
        <v>7</v>
      </c>
      <c r="C3">
        <v>3</v>
      </c>
      <c r="G3">
        <f t="shared" ref="G3:G9" si="0">SUM(B3:F3)</f>
        <v>10</v>
      </c>
      <c r="J3" t="s">
        <v>5</v>
      </c>
      <c r="K3">
        <v>103</v>
      </c>
      <c r="L3">
        <v>92</v>
      </c>
      <c r="M3" s="1">
        <f t="shared" ref="M3:M11" si="1">(K3/K$11)*100</f>
        <v>44.782608695652179</v>
      </c>
      <c r="N3" s="1">
        <f t="shared" ref="N3:N11" si="2">(L3/L$11)*100</f>
        <v>44.878048780487809</v>
      </c>
      <c r="O3" s="1"/>
      <c r="P3" s="1"/>
      <c r="Q3" s="1"/>
    </row>
    <row r="4" spans="1:17" x14ac:dyDescent="0.3">
      <c r="A4" t="s">
        <v>6</v>
      </c>
      <c r="B4">
        <v>2</v>
      </c>
      <c r="G4">
        <f t="shared" si="0"/>
        <v>2</v>
      </c>
      <c r="J4" t="s">
        <v>6</v>
      </c>
      <c r="K4">
        <v>4</v>
      </c>
      <c r="L4">
        <v>5</v>
      </c>
      <c r="M4" s="1">
        <f t="shared" si="1"/>
        <v>1.7391304347826086</v>
      </c>
      <c r="N4" s="1">
        <f t="shared" si="2"/>
        <v>2.4390243902439024</v>
      </c>
      <c r="O4" s="1"/>
      <c r="P4" s="1"/>
      <c r="Q4" s="1"/>
    </row>
    <row r="5" spans="1:17" x14ac:dyDescent="0.3">
      <c r="A5" t="s">
        <v>33</v>
      </c>
      <c r="B5">
        <v>2</v>
      </c>
      <c r="G5">
        <f t="shared" si="0"/>
        <v>2</v>
      </c>
      <c r="J5" t="s">
        <v>58</v>
      </c>
      <c r="K5">
        <v>5</v>
      </c>
      <c r="L5">
        <v>7</v>
      </c>
      <c r="M5" s="1">
        <f t="shared" si="1"/>
        <v>2.1739130434782608</v>
      </c>
      <c r="N5" s="1">
        <f t="shared" si="2"/>
        <v>3.4146341463414638</v>
      </c>
      <c r="O5" s="1"/>
      <c r="P5" s="1"/>
      <c r="Q5" s="1"/>
    </row>
    <row r="6" spans="1:17" x14ac:dyDescent="0.3">
      <c r="A6" t="s">
        <v>8</v>
      </c>
      <c r="C6">
        <v>3</v>
      </c>
      <c r="E6" s="3"/>
      <c r="F6" s="3"/>
      <c r="G6" s="3">
        <f t="shared" si="0"/>
        <v>3</v>
      </c>
      <c r="J6" t="s">
        <v>8</v>
      </c>
      <c r="K6">
        <v>31</v>
      </c>
      <c r="L6">
        <v>21</v>
      </c>
      <c r="M6" s="1">
        <f t="shared" si="1"/>
        <v>13.478260869565217</v>
      </c>
      <c r="N6" s="1">
        <f t="shared" si="2"/>
        <v>10.24390243902439</v>
      </c>
      <c r="O6" s="1"/>
      <c r="P6" s="1"/>
      <c r="Q6" s="1"/>
    </row>
    <row r="7" spans="1:17" x14ac:dyDescent="0.3">
      <c r="A7" t="s">
        <v>9</v>
      </c>
      <c r="B7">
        <v>1</v>
      </c>
      <c r="C7">
        <v>2</v>
      </c>
      <c r="E7" s="3">
        <v>1</v>
      </c>
      <c r="F7" s="3"/>
      <c r="G7" s="3">
        <f t="shared" si="0"/>
        <v>4</v>
      </c>
      <c r="J7" t="s">
        <v>9</v>
      </c>
      <c r="K7">
        <v>25</v>
      </c>
      <c r="L7">
        <v>28</v>
      </c>
      <c r="M7" s="1">
        <f t="shared" si="1"/>
        <v>10.869565217391305</v>
      </c>
      <c r="N7" s="1">
        <f t="shared" si="2"/>
        <v>13.658536585365855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J9" t="s">
        <v>35</v>
      </c>
      <c r="K9">
        <v>0</v>
      </c>
      <c r="L9">
        <v>0</v>
      </c>
      <c r="M9" s="1">
        <f t="shared" si="1"/>
        <v>0</v>
      </c>
      <c r="N9" s="1">
        <f t="shared" si="2"/>
        <v>0</v>
      </c>
      <c r="O9" s="1"/>
      <c r="P9" s="1"/>
      <c r="Q9" s="1"/>
    </row>
    <row r="10" spans="1:17" x14ac:dyDescent="0.3">
      <c r="A10" t="s">
        <v>12</v>
      </c>
      <c r="B10">
        <v>3</v>
      </c>
      <c r="E10" s="3"/>
      <c r="F10" s="3">
        <v>1</v>
      </c>
      <c r="G10" s="3">
        <f>SUM(B10:F10)</f>
        <v>4</v>
      </c>
      <c r="J10" t="s">
        <v>12</v>
      </c>
      <c r="K10">
        <v>62</v>
      </c>
      <c r="L10">
        <v>52</v>
      </c>
      <c r="M10" s="1">
        <f t="shared" si="1"/>
        <v>26.956521739130434</v>
      </c>
      <c r="N10" s="1">
        <f t="shared" si="2"/>
        <v>25.365853658536587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15</v>
      </c>
      <c r="C11">
        <f t="shared" si="3"/>
        <v>8</v>
      </c>
      <c r="D11">
        <f t="shared" si="3"/>
        <v>0</v>
      </c>
      <c r="E11" s="3">
        <f t="shared" si="3"/>
        <v>1</v>
      </c>
      <c r="F11" s="3">
        <f t="shared" si="3"/>
        <v>1</v>
      </c>
      <c r="G11" s="3">
        <f>SUM(B11:F11)</f>
        <v>25</v>
      </c>
      <c r="J11" t="s">
        <v>13</v>
      </c>
      <c r="K11">
        <f>SUM(K3:K10)</f>
        <v>230</v>
      </c>
      <c r="L11">
        <f>SUM(L3:L10)</f>
        <v>205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45</v>
      </c>
      <c r="E12" s="3">
        <v>26</v>
      </c>
      <c r="F12" s="3"/>
      <c r="G12" s="3">
        <f t="shared" ref="G12:G38" si="4">SUM(B12:F12)</f>
        <v>71</v>
      </c>
    </row>
    <row r="13" spans="1:17" x14ac:dyDescent="0.3">
      <c r="A13" t="s">
        <v>6</v>
      </c>
      <c r="B13">
        <v>2</v>
      </c>
      <c r="E13" s="3">
        <v>1</v>
      </c>
      <c r="F13" s="3"/>
      <c r="G13" s="3">
        <f t="shared" si="4"/>
        <v>3</v>
      </c>
      <c r="J13" t="s">
        <v>40</v>
      </c>
    </row>
    <row r="14" spans="1:17" x14ac:dyDescent="0.3">
      <c r="A14" t="s">
        <v>33</v>
      </c>
      <c r="B14">
        <v>2</v>
      </c>
      <c r="E14" s="3">
        <v>3</v>
      </c>
      <c r="F14" s="3"/>
      <c r="G14" s="3">
        <f t="shared" si="4"/>
        <v>5</v>
      </c>
      <c r="J14" t="s">
        <v>14</v>
      </c>
      <c r="K14" t="s">
        <v>151</v>
      </c>
      <c r="L14" t="s">
        <v>148</v>
      </c>
      <c r="M14">
        <v>2001</v>
      </c>
      <c r="N14">
        <v>2002</v>
      </c>
      <c r="O14">
        <v>2001</v>
      </c>
      <c r="P14">
        <v>2002</v>
      </c>
    </row>
    <row r="15" spans="1:17" x14ac:dyDescent="0.3">
      <c r="A15" t="s">
        <v>8</v>
      </c>
      <c r="B15">
        <v>4</v>
      </c>
      <c r="E15" s="3">
        <v>9</v>
      </c>
      <c r="F15" s="3"/>
      <c r="G15" s="3">
        <f t="shared" si="4"/>
        <v>13</v>
      </c>
      <c r="J15" t="s">
        <v>16</v>
      </c>
      <c r="K15">
        <v>77</v>
      </c>
      <c r="L15">
        <v>97</v>
      </c>
      <c r="M15">
        <v>21.8</v>
      </c>
      <c r="N15">
        <v>23.5</v>
      </c>
      <c r="O15">
        <v>2976</v>
      </c>
      <c r="P15">
        <v>3228</v>
      </c>
    </row>
    <row r="16" spans="1:17" x14ac:dyDescent="0.3">
      <c r="A16" t="s">
        <v>9</v>
      </c>
      <c r="B16">
        <v>6</v>
      </c>
      <c r="E16" s="3">
        <v>17</v>
      </c>
      <c r="F16" s="3"/>
      <c r="G16" s="3">
        <f t="shared" si="4"/>
        <v>23</v>
      </c>
      <c r="J16" t="s">
        <v>17</v>
      </c>
      <c r="K16">
        <v>16</v>
      </c>
      <c r="L16">
        <v>8</v>
      </c>
      <c r="M16">
        <v>60.8</v>
      </c>
      <c r="N16">
        <v>24.1</v>
      </c>
      <c r="O16">
        <v>6036</v>
      </c>
      <c r="P16">
        <v>4506</v>
      </c>
    </row>
    <row r="17" spans="1:18" x14ac:dyDescent="0.3">
      <c r="A17" t="s">
        <v>10</v>
      </c>
      <c r="E17" s="3"/>
      <c r="F17" s="3"/>
      <c r="G17" s="3">
        <f t="shared" si="4"/>
        <v>0</v>
      </c>
      <c r="J17" t="s">
        <v>18</v>
      </c>
      <c r="K17">
        <v>4</v>
      </c>
      <c r="L17">
        <v>9</v>
      </c>
      <c r="M17">
        <v>4.8</v>
      </c>
      <c r="N17">
        <v>7.4</v>
      </c>
      <c r="O17">
        <v>581</v>
      </c>
      <c r="P17">
        <v>2257</v>
      </c>
    </row>
    <row r="18" spans="1:18" x14ac:dyDescent="0.3">
      <c r="A18" t="s">
        <v>35</v>
      </c>
      <c r="E18" s="3"/>
      <c r="F18" s="3"/>
      <c r="G18" s="3">
        <f t="shared" si="4"/>
        <v>0</v>
      </c>
      <c r="J18" t="s">
        <v>19</v>
      </c>
      <c r="K18">
        <v>6</v>
      </c>
      <c r="L18">
        <v>14</v>
      </c>
      <c r="M18">
        <v>6.2</v>
      </c>
      <c r="N18">
        <v>24.3</v>
      </c>
      <c r="O18">
        <v>1461</v>
      </c>
      <c r="P18">
        <v>4149</v>
      </c>
    </row>
    <row r="19" spans="1:18" x14ac:dyDescent="0.3">
      <c r="A19" t="s">
        <v>12</v>
      </c>
      <c r="B19">
        <v>22</v>
      </c>
      <c r="E19" s="3">
        <v>19</v>
      </c>
      <c r="F19" s="3"/>
      <c r="G19" s="3">
        <f t="shared" si="4"/>
        <v>41</v>
      </c>
      <c r="J19" t="s">
        <v>20</v>
      </c>
      <c r="K19">
        <v>111</v>
      </c>
      <c r="L19">
        <v>76</v>
      </c>
      <c r="M19">
        <v>34.4</v>
      </c>
      <c r="N19">
        <v>26.1</v>
      </c>
      <c r="O19">
        <v>4269</v>
      </c>
      <c r="P19">
        <v>3838</v>
      </c>
    </row>
    <row r="20" spans="1:18" x14ac:dyDescent="0.3">
      <c r="A20" t="s">
        <v>36</v>
      </c>
      <c r="B20">
        <f>SUM(B12:B19)</f>
        <v>81</v>
      </c>
      <c r="C20">
        <f t="shared" ref="C20:F20" si="5">SUM(C12:C19)</f>
        <v>0</v>
      </c>
      <c r="D20">
        <f t="shared" si="5"/>
        <v>0</v>
      </c>
      <c r="E20" s="3">
        <f t="shared" si="5"/>
        <v>75</v>
      </c>
      <c r="F20" s="3">
        <f t="shared" si="5"/>
        <v>0</v>
      </c>
      <c r="G20" s="3">
        <f t="shared" si="4"/>
        <v>156</v>
      </c>
      <c r="J20" t="s">
        <v>21</v>
      </c>
      <c r="K20">
        <v>1</v>
      </c>
      <c r="L20">
        <v>1</v>
      </c>
      <c r="M20">
        <v>12.8</v>
      </c>
      <c r="N20">
        <v>16.8</v>
      </c>
      <c r="O20">
        <v>0</v>
      </c>
      <c r="P20">
        <v>302</v>
      </c>
    </row>
    <row r="21" spans="1:18" x14ac:dyDescent="0.3">
      <c r="A21" t="s">
        <v>5</v>
      </c>
      <c r="D21">
        <v>5</v>
      </c>
      <c r="E21" s="3"/>
      <c r="F21" s="3"/>
      <c r="G21" s="3">
        <f t="shared" si="4"/>
        <v>5</v>
      </c>
      <c r="J21" t="s">
        <v>152</v>
      </c>
      <c r="K21">
        <v>15</v>
      </c>
      <c r="M21">
        <v>39.200000000000003</v>
      </c>
      <c r="O21">
        <v>4670</v>
      </c>
    </row>
    <row r="22" spans="1:18" x14ac:dyDescent="0.3">
      <c r="A22" t="s">
        <v>6</v>
      </c>
      <c r="E22" s="3"/>
      <c r="F22" s="3"/>
      <c r="G22" s="3">
        <f t="shared" si="4"/>
        <v>0</v>
      </c>
      <c r="J22" t="s">
        <v>13</v>
      </c>
      <c r="K22" s="3">
        <f>SUM(K15:K21)</f>
        <v>230</v>
      </c>
      <c r="L22" s="3">
        <f>SUM(L15:L20)</f>
        <v>205</v>
      </c>
      <c r="M22">
        <v>24.8</v>
      </c>
      <c r="N22">
        <v>22.2</v>
      </c>
      <c r="O22">
        <v>3182</v>
      </c>
      <c r="P22">
        <v>3376</v>
      </c>
    </row>
    <row r="23" spans="1:18" x14ac:dyDescent="0.3">
      <c r="A23" t="s">
        <v>33</v>
      </c>
      <c r="E23" s="3"/>
      <c r="F23" s="3"/>
      <c r="G23" s="3">
        <f t="shared" si="4"/>
        <v>0</v>
      </c>
    </row>
    <row r="24" spans="1:18" x14ac:dyDescent="0.3">
      <c r="A24" t="s">
        <v>8</v>
      </c>
      <c r="E24" s="3"/>
      <c r="F24" s="3"/>
      <c r="G24" s="3">
        <f t="shared" si="4"/>
        <v>0</v>
      </c>
      <c r="J24" t="s">
        <v>150</v>
      </c>
    </row>
    <row r="25" spans="1:18" x14ac:dyDescent="0.3">
      <c r="A25" t="s">
        <v>9</v>
      </c>
      <c r="E25" s="3"/>
      <c r="F25" s="3"/>
      <c r="G25" s="3">
        <f t="shared" si="4"/>
        <v>0</v>
      </c>
      <c r="J25" t="s">
        <v>22</v>
      </c>
      <c r="K25" t="s">
        <v>23</v>
      </c>
      <c r="L25" t="s">
        <v>24</v>
      </c>
      <c r="M25" t="s">
        <v>25</v>
      </c>
      <c r="N25" t="s">
        <v>26</v>
      </c>
      <c r="O25" t="s">
        <v>27</v>
      </c>
      <c r="P25" t="s">
        <v>28</v>
      </c>
      <c r="Q25" t="s">
        <v>29</v>
      </c>
      <c r="R25" t="s">
        <v>30</v>
      </c>
    </row>
    <row r="26" spans="1:18" x14ac:dyDescent="0.3">
      <c r="A26" t="s">
        <v>10</v>
      </c>
      <c r="E26" s="3"/>
      <c r="F26" s="3"/>
      <c r="G26" s="3">
        <f t="shared" si="4"/>
        <v>0</v>
      </c>
      <c r="J26">
        <v>1995</v>
      </c>
      <c r="K26">
        <v>559</v>
      </c>
      <c r="L26">
        <v>41.8</v>
      </c>
      <c r="M26">
        <v>2</v>
      </c>
      <c r="N26">
        <v>0</v>
      </c>
      <c r="O26">
        <v>154</v>
      </c>
      <c r="P26">
        <v>11.5</v>
      </c>
      <c r="Q26">
        <v>403</v>
      </c>
      <c r="R26">
        <v>30.2</v>
      </c>
    </row>
    <row r="27" spans="1:18" x14ac:dyDescent="0.3">
      <c r="A27" t="s">
        <v>35</v>
      </c>
      <c r="E27" s="3"/>
      <c r="F27" s="3"/>
      <c r="G27" s="3">
        <f t="shared" si="4"/>
        <v>0</v>
      </c>
      <c r="J27">
        <v>1996</v>
      </c>
      <c r="K27">
        <v>472</v>
      </c>
      <c r="L27">
        <v>35.4</v>
      </c>
      <c r="M27">
        <v>0</v>
      </c>
      <c r="N27">
        <v>0</v>
      </c>
      <c r="O27">
        <v>155</v>
      </c>
      <c r="P27">
        <v>11.6</v>
      </c>
      <c r="Q27">
        <v>317</v>
      </c>
      <c r="R27">
        <v>23.8</v>
      </c>
    </row>
    <row r="28" spans="1:18" x14ac:dyDescent="0.3">
      <c r="A28" t="s">
        <v>12</v>
      </c>
      <c r="D28">
        <v>4</v>
      </c>
      <c r="E28" s="3"/>
      <c r="F28" s="3"/>
      <c r="G28" s="3">
        <f t="shared" si="4"/>
        <v>4</v>
      </c>
      <c r="J28">
        <v>1997</v>
      </c>
      <c r="K28">
        <v>464</v>
      </c>
      <c r="L28">
        <v>33.700000000000003</v>
      </c>
      <c r="M28">
        <v>3</v>
      </c>
      <c r="N28">
        <v>0.2</v>
      </c>
      <c r="O28">
        <v>162</v>
      </c>
      <c r="P28">
        <v>11.8</v>
      </c>
      <c r="Q28">
        <v>299</v>
      </c>
      <c r="R28">
        <v>21.7</v>
      </c>
    </row>
    <row r="29" spans="1:18" x14ac:dyDescent="0.3">
      <c r="A29" t="s">
        <v>38</v>
      </c>
      <c r="B29">
        <f>SUM(B21:B28)</f>
        <v>0</v>
      </c>
      <c r="C29">
        <f t="shared" ref="C29:F29" si="6">SUM(C21:C28)</f>
        <v>0</v>
      </c>
      <c r="D29">
        <f t="shared" si="6"/>
        <v>9</v>
      </c>
      <c r="E29" s="3">
        <f t="shared" si="6"/>
        <v>0</v>
      </c>
      <c r="F29" s="3">
        <f t="shared" si="6"/>
        <v>0</v>
      </c>
      <c r="G29" s="3">
        <f t="shared" si="4"/>
        <v>9</v>
      </c>
      <c r="J29">
        <v>1998</v>
      </c>
      <c r="K29">
        <v>382</v>
      </c>
      <c r="L29">
        <v>29</v>
      </c>
      <c r="M29">
        <v>12</v>
      </c>
      <c r="N29">
        <v>0.9</v>
      </c>
      <c r="O29">
        <v>118</v>
      </c>
      <c r="P29">
        <v>9</v>
      </c>
      <c r="Q29">
        <v>252</v>
      </c>
      <c r="R29">
        <v>19.100000000000001</v>
      </c>
    </row>
    <row r="30" spans="1:18" x14ac:dyDescent="0.3">
      <c r="A30" t="s">
        <v>5</v>
      </c>
      <c r="B30" s="3">
        <v>1</v>
      </c>
      <c r="C30" s="3">
        <v>2</v>
      </c>
      <c r="D30" s="3">
        <v>3</v>
      </c>
      <c r="E30" s="3"/>
      <c r="F30" s="3"/>
      <c r="G30" s="3">
        <f t="shared" si="4"/>
        <v>6</v>
      </c>
      <c r="J30">
        <v>1999</v>
      </c>
      <c r="K30">
        <v>388</v>
      </c>
      <c r="L30">
        <v>34</v>
      </c>
      <c r="M30">
        <v>1</v>
      </c>
      <c r="N30">
        <v>0.1</v>
      </c>
      <c r="O30">
        <v>113</v>
      </c>
      <c r="P30">
        <v>9.9</v>
      </c>
      <c r="Q30">
        <v>274</v>
      </c>
      <c r="R30">
        <v>24</v>
      </c>
    </row>
    <row r="31" spans="1:18" x14ac:dyDescent="0.3">
      <c r="A31" t="s">
        <v>6</v>
      </c>
      <c r="B31" s="3"/>
      <c r="C31" s="3"/>
      <c r="D31" s="3"/>
      <c r="E31" s="3"/>
      <c r="F31" s="3"/>
      <c r="G31" s="3">
        <f t="shared" si="4"/>
        <v>0</v>
      </c>
      <c r="J31">
        <v>2000</v>
      </c>
      <c r="K31">
        <v>265</v>
      </c>
      <c r="L31">
        <v>27.3</v>
      </c>
      <c r="M31">
        <v>1</v>
      </c>
      <c r="N31">
        <v>0.1</v>
      </c>
      <c r="O31">
        <v>94</v>
      </c>
      <c r="P31">
        <v>9.6999999999999993</v>
      </c>
      <c r="Q31">
        <v>170</v>
      </c>
      <c r="R31">
        <v>17.5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  <c r="J32">
        <v>2001</v>
      </c>
      <c r="K32">
        <v>230</v>
      </c>
      <c r="L32">
        <v>25</v>
      </c>
      <c r="M32">
        <v>1</v>
      </c>
      <c r="N32">
        <v>0.1</v>
      </c>
      <c r="O32">
        <v>61</v>
      </c>
      <c r="P32">
        <v>6.5</v>
      </c>
      <c r="Q32">
        <v>168</v>
      </c>
      <c r="R32">
        <v>18.3</v>
      </c>
    </row>
    <row r="33" spans="1:21" x14ac:dyDescent="0.3">
      <c r="A33" t="s">
        <v>8</v>
      </c>
      <c r="B33" s="3"/>
      <c r="C33" s="3">
        <v>4</v>
      </c>
      <c r="D33" s="3">
        <v>1</v>
      </c>
      <c r="E33" s="3"/>
      <c r="F33" s="3"/>
      <c r="G33" s="3">
        <f t="shared" si="4"/>
        <v>5</v>
      </c>
      <c r="J33">
        <v>2002</v>
      </c>
      <c r="K33">
        <v>205</v>
      </c>
      <c r="L33">
        <v>22.2</v>
      </c>
      <c r="M33">
        <v>2</v>
      </c>
      <c r="N33">
        <v>0.2</v>
      </c>
      <c r="O33">
        <v>80</v>
      </c>
      <c r="P33">
        <v>8.6999999999999993</v>
      </c>
      <c r="Q33">
        <v>123</v>
      </c>
      <c r="R33">
        <v>13.3</v>
      </c>
    </row>
    <row r="34" spans="1:21" x14ac:dyDescent="0.3">
      <c r="A34" t="s">
        <v>9</v>
      </c>
      <c r="B34" s="3"/>
      <c r="C34" s="3">
        <v>1</v>
      </c>
      <c r="D34" s="3"/>
      <c r="E34" s="3"/>
      <c r="F34" s="3"/>
      <c r="G34" s="3">
        <f t="shared" si="4"/>
        <v>1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</row>
    <row r="37" spans="1:21" x14ac:dyDescent="0.3">
      <c r="A37" t="s">
        <v>12</v>
      </c>
      <c r="B37" s="3"/>
      <c r="C37" s="3">
        <v>1</v>
      </c>
      <c r="D37" s="3">
        <v>2</v>
      </c>
      <c r="E37" s="3"/>
      <c r="F37" s="3"/>
      <c r="G37" s="3">
        <f t="shared" si="4"/>
        <v>3</v>
      </c>
    </row>
    <row r="38" spans="1:21" x14ac:dyDescent="0.3">
      <c r="A38" t="s">
        <v>37</v>
      </c>
      <c r="B38">
        <f>SUM(B30:B37)</f>
        <v>1</v>
      </c>
      <c r="C38">
        <f t="shared" ref="C38:F38" si="7">SUM(C30:C37)</f>
        <v>8</v>
      </c>
      <c r="D38">
        <f t="shared" si="7"/>
        <v>6</v>
      </c>
      <c r="E38" s="3">
        <f t="shared" si="7"/>
        <v>0</v>
      </c>
      <c r="F38" s="3">
        <f t="shared" si="7"/>
        <v>0</v>
      </c>
      <c r="G38" s="3">
        <f t="shared" si="4"/>
        <v>15</v>
      </c>
    </row>
    <row r="39" spans="1:21" x14ac:dyDescent="0.3">
      <c r="E39" s="3"/>
      <c r="F39" s="3"/>
      <c r="G39" s="3">
        <f>SUM(G38,G29,G20,G11)</f>
        <v>205</v>
      </c>
    </row>
    <row r="44" spans="1:21" x14ac:dyDescent="0.3">
      <c r="J44" t="s">
        <v>68</v>
      </c>
      <c r="K44" t="s">
        <v>76</v>
      </c>
      <c r="L44" t="s">
        <v>69</v>
      </c>
      <c r="M44" t="s">
        <v>70</v>
      </c>
      <c r="N44" t="s">
        <v>71</v>
      </c>
      <c r="O44" t="s">
        <v>72</v>
      </c>
      <c r="P44" t="s">
        <v>73</v>
      </c>
      <c r="Q44" t="s">
        <v>74</v>
      </c>
      <c r="R44" t="s">
        <v>75</v>
      </c>
      <c r="S44" t="s">
        <v>78</v>
      </c>
      <c r="T44" t="s">
        <v>79</v>
      </c>
      <c r="U44" t="s">
        <v>129</v>
      </c>
    </row>
    <row r="45" spans="1:21" x14ac:dyDescent="0.3">
      <c r="J45">
        <v>205</v>
      </c>
      <c r="K45">
        <v>9.2200000000000006</v>
      </c>
      <c r="L45">
        <v>2</v>
      </c>
      <c r="M45">
        <v>80</v>
      </c>
      <c r="N45">
        <v>123</v>
      </c>
      <c r="O45">
        <v>25</v>
      </c>
      <c r="P45">
        <v>156</v>
      </c>
      <c r="Q45">
        <v>9</v>
      </c>
      <c r="R45">
        <v>15</v>
      </c>
      <c r="S45">
        <v>31141</v>
      </c>
      <c r="T45">
        <v>3376</v>
      </c>
      <c r="U45">
        <v>151.9</v>
      </c>
    </row>
    <row r="47" spans="1:21" x14ac:dyDescent="0.3">
      <c r="J47" t="s">
        <v>77</v>
      </c>
      <c r="K47">
        <f>J45/K45</f>
        <v>22.234273318872017</v>
      </c>
    </row>
    <row r="61" spans="7:7" x14ac:dyDescent="0.3">
      <c r="G61" s="3"/>
    </row>
    <row r="62" spans="7:7" x14ac:dyDescent="0.3">
      <c r="G62" s="3"/>
    </row>
    <row r="63" spans="7:7" x14ac:dyDescent="0.3">
      <c r="G63" s="3"/>
    </row>
    <row r="64" spans="7:7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  <row r="74" spans="7:7" x14ac:dyDescent="0.3">
      <c r="G74" s="3"/>
    </row>
    <row r="75" spans="7:7" x14ac:dyDescent="0.3">
      <c r="G75" s="3"/>
    </row>
    <row r="76" spans="7:7" x14ac:dyDescent="0.3">
      <c r="G76" s="3"/>
    </row>
    <row r="77" spans="7:7" x14ac:dyDescent="0.3">
      <c r="G77" s="3"/>
    </row>
    <row r="78" spans="7:7" x14ac:dyDescent="0.3">
      <c r="G78" s="3"/>
    </row>
    <row r="79" spans="7:7" x14ac:dyDescent="0.3">
      <c r="G79" s="3"/>
    </row>
    <row r="80" spans="7:7" x14ac:dyDescent="0.3">
      <c r="G80" s="3"/>
    </row>
    <row r="81" spans="7:7" x14ac:dyDescent="0.3">
      <c r="G81" s="3"/>
    </row>
    <row r="82" spans="7:7" x14ac:dyDescent="0.3">
      <c r="G82" s="3"/>
    </row>
  </sheetData>
  <pageMargins left="0.7" right="0.7" top="0.78740157499999996" bottom="0.78740157499999996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5EFA-A999-42B8-9D1B-BDAD2E1E1052}">
  <dimension ref="A1:U82"/>
  <sheetViews>
    <sheetView workbookViewId="0">
      <selection activeCell="C5" sqref="C5"/>
    </sheetView>
  </sheetViews>
  <sheetFormatPr baseColWidth="10" defaultRowHeight="14.4" x14ac:dyDescent="0.3"/>
  <sheetData>
    <row r="1" spans="1:17" x14ac:dyDescent="0.3">
      <c r="A1" t="s">
        <v>212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156</v>
      </c>
      <c r="L2" t="s">
        <v>151</v>
      </c>
      <c r="M2" t="s">
        <v>155</v>
      </c>
      <c r="N2" t="s">
        <v>153</v>
      </c>
    </row>
    <row r="3" spans="1:17" x14ac:dyDescent="0.3">
      <c r="A3" t="s">
        <v>5</v>
      </c>
      <c r="B3">
        <v>10</v>
      </c>
      <c r="C3">
        <v>7</v>
      </c>
      <c r="G3">
        <f t="shared" ref="G3:G9" si="0">SUM(B3:F3)</f>
        <v>17</v>
      </c>
      <c r="J3" t="s">
        <v>5</v>
      </c>
      <c r="K3">
        <v>138</v>
      </c>
      <c r="L3">
        <v>103</v>
      </c>
      <c r="M3" s="1">
        <f t="shared" ref="M3:M11" si="1">(K3/K$11)*100</f>
        <v>52.075471698113205</v>
      </c>
      <c r="N3" s="1">
        <f t="shared" ref="N3:N11" si="2">(L3/L$11)*100</f>
        <v>44.782608695652179</v>
      </c>
      <c r="O3" s="1"/>
      <c r="P3" s="1"/>
      <c r="Q3" s="1"/>
    </row>
    <row r="4" spans="1:17" x14ac:dyDescent="0.3">
      <c r="A4" t="s">
        <v>6</v>
      </c>
      <c r="G4">
        <f t="shared" si="0"/>
        <v>0</v>
      </c>
      <c r="J4" t="s">
        <v>6</v>
      </c>
      <c r="K4">
        <v>8</v>
      </c>
      <c r="L4">
        <v>4</v>
      </c>
      <c r="M4" s="1">
        <f t="shared" si="1"/>
        <v>3.0188679245283021</v>
      </c>
      <c r="N4" s="1">
        <f t="shared" si="2"/>
        <v>1.7391304347826086</v>
      </c>
      <c r="O4" s="1"/>
      <c r="P4" s="1"/>
      <c r="Q4" s="1"/>
    </row>
    <row r="5" spans="1:17" x14ac:dyDescent="0.3">
      <c r="A5" t="s">
        <v>33</v>
      </c>
      <c r="B5">
        <v>1</v>
      </c>
      <c r="G5">
        <f t="shared" si="0"/>
        <v>1</v>
      </c>
      <c r="J5" t="s">
        <v>58</v>
      </c>
      <c r="K5">
        <v>10</v>
      </c>
      <c r="L5">
        <v>5</v>
      </c>
      <c r="M5" s="1">
        <f t="shared" si="1"/>
        <v>3.7735849056603774</v>
      </c>
      <c r="N5" s="1">
        <f t="shared" si="2"/>
        <v>2.1739130434782608</v>
      </c>
      <c r="O5" s="1"/>
      <c r="P5" s="1"/>
      <c r="Q5" s="1"/>
    </row>
    <row r="6" spans="1:17" x14ac:dyDescent="0.3">
      <c r="A6" t="s">
        <v>8</v>
      </c>
      <c r="B6">
        <v>2</v>
      </c>
      <c r="C6">
        <v>6</v>
      </c>
      <c r="E6" s="3"/>
      <c r="F6" s="3"/>
      <c r="G6" s="3">
        <f t="shared" si="0"/>
        <v>8</v>
      </c>
      <c r="J6" t="s">
        <v>8</v>
      </c>
      <c r="K6">
        <v>19</v>
      </c>
      <c r="L6">
        <v>31</v>
      </c>
      <c r="M6" s="1">
        <f t="shared" si="1"/>
        <v>7.1698113207547172</v>
      </c>
      <c r="N6" s="1">
        <f t="shared" si="2"/>
        <v>13.478260869565217</v>
      </c>
      <c r="O6" s="1"/>
      <c r="P6" s="1"/>
      <c r="Q6" s="1"/>
    </row>
    <row r="7" spans="1:17" x14ac:dyDescent="0.3">
      <c r="A7" t="s">
        <v>9</v>
      </c>
      <c r="B7">
        <v>2</v>
      </c>
      <c r="E7" s="3"/>
      <c r="F7" s="3"/>
      <c r="G7" s="3">
        <f t="shared" si="0"/>
        <v>2</v>
      </c>
      <c r="J7" t="s">
        <v>9</v>
      </c>
      <c r="K7">
        <v>27</v>
      </c>
      <c r="L7">
        <v>25</v>
      </c>
      <c r="M7" s="1">
        <f t="shared" si="1"/>
        <v>10.188679245283019</v>
      </c>
      <c r="N7" s="1">
        <f t="shared" si="2"/>
        <v>10.869565217391305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J8" t="s">
        <v>10</v>
      </c>
      <c r="K8">
        <v>0</v>
      </c>
      <c r="L8">
        <v>0</v>
      </c>
      <c r="M8" s="1">
        <f t="shared" si="1"/>
        <v>0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J9" t="s">
        <v>35</v>
      </c>
      <c r="K9">
        <v>0</v>
      </c>
      <c r="L9">
        <v>0</v>
      </c>
      <c r="M9" s="1">
        <f t="shared" si="1"/>
        <v>0</v>
      </c>
      <c r="N9" s="1">
        <f t="shared" si="2"/>
        <v>0</v>
      </c>
      <c r="O9" s="1"/>
      <c r="P9" s="1"/>
      <c r="Q9" s="1"/>
    </row>
    <row r="10" spans="1:17" x14ac:dyDescent="0.3">
      <c r="A10" t="s">
        <v>12</v>
      </c>
      <c r="B10">
        <v>1</v>
      </c>
      <c r="C10">
        <v>3</v>
      </c>
      <c r="E10" s="3"/>
      <c r="F10" s="3">
        <v>1</v>
      </c>
      <c r="G10" s="3">
        <f>SUM(B10:F10)</f>
        <v>5</v>
      </c>
      <c r="J10" t="s">
        <v>12</v>
      </c>
      <c r="K10">
        <v>63</v>
      </c>
      <c r="L10">
        <v>62</v>
      </c>
      <c r="M10" s="1">
        <f t="shared" si="1"/>
        <v>23.773584905660378</v>
      </c>
      <c r="N10" s="1">
        <f t="shared" si="2"/>
        <v>26.956521739130434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16</v>
      </c>
      <c r="C11">
        <f t="shared" si="3"/>
        <v>16</v>
      </c>
      <c r="D11">
        <f t="shared" si="3"/>
        <v>0</v>
      </c>
      <c r="E11" s="3">
        <f t="shared" si="3"/>
        <v>0</v>
      </c>
      <c r="F11" s="3">
        <f t="shared" si="3"/>
        <v>1</v>
      </c>
      <c r="G11" s="3">
        <f>SUM(B11:F11)</f>
        <v>33</v>
      </c>
      <c r="J11" t="s">
        <v>13</v>
      </c>
      <c r="K11">
        <f>SUM(K3:K10)</f>
        <v>265</v>
      </c>
      <c r="L11">
        <f>SUM(L3:L10)</f>
        <v>230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25</v>
      </c>
      <c r="E12" s="3">
        <v>46</v>
      </c>
      <c r="F12" s="3"/>
      <c r="G12" s="3">
        <f t="shared" ref="G12:G38" si="4">SUM(B12:F12)</f>
        <v>71</v>
      </c>
    </row>
    <row r="13" spans="1:17" x14ac:dyDescent="0.3">
      <c r="A13" t="s">
        <v>6</v>
      </c>
      <c r="E13" s="3">
        <v>2</v>
      </c>
      <c r="F13" s="3"/>
      <c r="G13" s="3">
        <f t="shared" si="4"/>
        <v>2</v>
      </c>
      <c r="J13" t="s">
        <v>40</v>
      </c>
    </row>
    <row r="14" spans="1:17" x14ac:dyDescent="0.3">
      <c r="A14" t="s">
        <v>33</v>
      </c>
      <c r="B14">
        <v>3</v>
      </c>
      <c r="E14" s="3">
        <v>1</v>
      </c>
      <c r="F14" s="3"/>
      <c r="G14" s="3">
        <f t="shared" si="4"/>
        <v>4</v>
      </c>
      <c r="J14" t="s">
        <v>14</v>
      </c>
      <c r="K14" t="s">
        <v>156</v>
      </c>
      <c r="L14" t="s">
        <v>151</v>
      </c>
      <c r="M14">
        <v>2000</v>
      </c>
      <c r="N14">
        <v>2001</v>
      </c>
      <c r="O14">
        <v>2000</v>
      </c>
      <c r="P14">
        <v>2001</v>
      </c>
    </row>
    <row r="15" spans="1:17" x14ac:dyDescent="0.3">
      <c r="A15" t="s">
        <v>8</v>
      </c>
      <c r="B15">
        <v>2</v>
      </c>
      <c r="E15" s="3">
        <v>16</v>
      </c>
      <c r="F15" s="3"/>
      <c r="G15" s="3">
        <f t="shared" si="4"/>
        <v>18</v>
      </c>
      <c r="J15" t="s">
        <v>16</v>
      </c>
      <c r="K15">
        <v>119</v>
      </c>
      <c r="L15">
        <v>77</v>
      </c>
      <c r="M15">
        <v>25.9</v>
      </c>
      <c r="N15">
        <v>21.8</v>
      </c>
      <c r="O15">
        <v>3520</v>
      </c>
      <c r="P15">
        <v>2976</v>
      </c>
    </row>
    <row r="16" spans="1:17" x14ac:dyDescent="0.3">
      <c r="A16" t="s">
        <v>9</v>
      </c>
      <c r="B16">
        <v>10</v>
      </c>
      <c r="E16" s="3">
        <v>10</v>
      </c>
      <c r="F16" s="3"/>
      <c r="G16" s="3">
        <f t="shared" si="4"/>
        <v>20</v>
      </c>
      <c r="J16" t="s">
        <v>17</v>
      </c>
      <c r="K16">
        <v>9</v>
      </c>
      <c r="L16">
        <v>16</v>
      </c>
      <c r="M16">
        <v>28.6</v>
      </c>
      <c r="N16">
        <v>60.8</v>
      </c>
      <c r="O16">
        <v>1474</v>
      </c>
      <c r="P16">
        <v>6036</v>
      </c>
    </row>
    <row r="17" spans="1:18" x14ac:dyDescent="0.3">
      <c r="A17" t="s">
        <v>10</v>
      </c>
      <c r="E17" s="3"/>
      <c r="F17" s="3"/>
      <c r="G17" s="3">
        <f t="shared" si="4"/>
        <v>0</v>
      </c>
      <c r="J17" t="s">
        <v>18</v>
      </c>
      <c r="K17">
        <v>18</v>
      </c>
      <c r="L17">
        <v>4</v>
      </c>
      <c r="M17">
        <v>11.1</v>
      </c>
      <c r="N17">
        <v>4.8</v>
      </c>
      <c r="O17">
        <v>2895</v>
      </c>
      <c r="P17">
        <v>581</v>
      </c>
    </row>
    <row r="18" spans="1:18" x14ac:dyDescent="0.3">
      <c r="A18" t="s">
        <v>35</v>
      </c>
      <c r="E18" s="3"/>
      <c r="F18" s="3"/>
      <c r="G18" s="3">
        <f t="shared" si="4"/>
        <v>0</v>
      </c>
      <c r="J18" t="s">
        <v>19</v>
      </c>
      <c r="K18">
        <v>0</v>
      </c>
      <c r="L18">
        <v>6</v>
      </c>
      <c r="N18">
        <v>6.2</v>
      </c>
      <c r="P18">
        <v>1461</v>
      </c>
    </row>
    <row r="19" spans="1:18" x14ac:dyDescent="0.3">
      <c r="A19" t="s">
        <v>12</v>
      </c>
      <c r="B19">
        <v>20</v>
      </c>
      <c r="E19" s="3">
        <v>35</v>
      </c>
      <c r="F19" s="3"/>
      <c r="G19" s="3">
        <f t="shared" si="4"/>
        <v>55</v>
      </c>
      <c r="J19" t="s">
        <v>20</v>
      </c>
      <c r="K19">
        <v>96</v>
      </c>
      <c r="L19">
        <v>111</v>
      </c>
      <c r="M19">
        <v>34.4</v>
      </c>
      <c r="N19">
        <v>34.4</v>
      </c>
      <c r="O19">
        <v>4262</v>
      </c>
      <c r="P19">
        <v>4269</v>
      </c>
    </row>
    <row r="20" spans="1:18" x14ac:dyDescent="0.3">
      <c r="A20" t="s">
        <v>36</v>
      </c>
      <c r="B20">
        <f>SUM(B12:B19)</f>
        <v>60</v>
      </c>
      <c r="C20">
        <f t="shared" ref="C20:F20" si="5">SUM(C12:C19)</f>
        <v>0</v>
      </c>
      <c r="D20">
        <f t="shared" si="5"/>
        <v>0</v>
      </c>
      <c r="E20" s="3">
        <f t="shared" si="5"/>
        <v>110</v>
      </c>
      <c r="F20" s="3">
        <f t="shared" si="5"/>
        <v>0</v>
      </c>
      <c r="G20" s="3">
        <f t="shared" si="4"/>
        <v>170</v>
      </c>
      <c r="J20" t="s">
        <v>21</v>
      </c>
      <c r="K20">
        <v>0</v>
      </c>
      <c r="L20">
        <v>1</v>
      </c>
      <c r="M20">
        <v>0</v>
      </c>
      <c r="N20">
        <v>12.8</v>
      </c>
      <c r="O20">
        <v>0</v>
      </c>
      <c r="P20">
        <v>0</v>
      </c>
    </row>
    <row r="21" spans="1:18" x14ac:dyDescent="0.3">
      <c r="A21" t="s">
        <v>5</v>
      </c>
      <c r="D21">
        <v>2</v>
      </c>
      <c r="E21" s="3"/>
      <c r="F21" s="3"/>
      <c r="G21" s="3">
        <f t="shared" si="4"/>
        <v>2</v>
      </c>
      <c r="J21" t="s">
        <v>152</v>
      </c>
      <c r="K21">
        <v>23</v>
      </c>
      <c r="L21">
        <v>15</v>
      </c>
      <c r="M21">
        <v>59.9</v>
      </c>
      <c r="N21">
        <v>39.200000000000003</v>
      </c>
      <c r="O21">
        <v>9809</v>
      </c>
      <c r="P21">
        <v>4670</v>
      </c>
    </row>
    <row r="22" spans="1:18" x14ac:dyDescent="0.3">
      <c r="A22" t="s">
        <v>6</v>
      </c>
      <c r="E22" s="3"/>
      <c r="F22" s="3"/>
      <c r="G22" s="3">
        <f t="shared" si="4"/>
        <v>0</v>
      </c>
      <c r="J22" t="s">
        <v>13</v>
      </c>
      <c r="K22" s="3">
        <f>SUM(K15:K21)</f>
        <v>265</v>
      </c>
      <c r="L22" s="3">
        <f>SUM(L15:L21)</f>
        <v>230</v>
      </c>
      <c r="M22">
        <v>27.3</v>
      </c>
      <c r="N22">
        <v>24.8</v>
      </c>
      <c r="O22">
        <v>3803</v>
      </c>
      <c r="P22">
        <v>3182</v>
      </c>
    </row>
    <row r="23" spans="1:18" x14ac:dyDescent="0.3">
      <c r="A23" t="s">
        <v>33</v>
      </c>
      <c r="E23" s="3"/>
      <c r="F23" s="3"/>
      <c r="G23" s="3">
        <f t="shared" si="4"/>
        <v>0</v>
      </c>
    </row>
    <row r="24" spans="1:18" x14ac:dyDescent="0.3">
      <c r="A24" t="s">
        <v>8</v>
      </c>
      <c r="D24">
        <v>2</v>
      </c>
      <c r="E24" s="3"/>
      <c r="F24" s="3"/>
      <c r="G24" s="3">
        <f t="shared" si="4"/>
        <v>2</v>
      </c>
      <c r="J24" t="s">
        <v>154</v>
      </c>
    </row>
    <row r="25" spans="1:18" x14ac:dyDescent="0.3">
      <c r="A25" t="s">
        <v>9</v>
      </c>
      <c r="E25" s="3"/>
      <c r="F25" s="3"/>
      <c r="G25" s="3">
        <f t="shared" si="4"/>
        <v>0</v>
      </c>
      <c r="J25" t="s">
        <v>22</v>
      </c>
      <c r="K25" t="s">
        <v>23</v>
      </c>
      <c r="L25" t="s">
        <v>24</v>
      </c>
      <c r="M25" t="s">
        <v>25</v>
      </c>
      <c r="N25" t="s">
        <v>26</v>
      </c>
      <c r="O25" t="s">
        <v>27</v>
      </c>
      <c r="P25" t="s">
        <v>28</v>
      </c>
      <c r="Q25" t="s">
        <v>29</v>
      </c>
      <c r="R25" t="s">
        <v>30</v>
      </c>
    </row>
    <row r="26" spans="1:18" x14ac:dyDescent="0.3">
      <c r="A26" t="s">
        <v>10</v>
      </c>
      <c r="E26" s="3"/>
      <c r="F26" s="3"/>
      <c r="G26" s="3">
        <f t="shared" si="4"/>
        <v>0</v>
      </c>
      <c r="J26">
        <v>1995</v>
      </c>
      <c r="K26">
        <v>559</v>
      </c>
      <c r="L26">
        <v>41.8</v>
      </c>
      <c r="M26">
        <v>2</v>
      </c>
      <c r="N26">
        <v>0</v>
      </c>
      <c r="O26">
        <v>154</v>
      </c>
      <c r="P26">
        <v>11.5</v>
      </c>
      <c r="Q26">
        <v>403</v>
      </c>
      <c r="R26">
        <v>30.2</v>
      </c>
    </row>
    <row r="27" spans="1:18" x14ac:dyDescent="0.3">
      <c r="A27" t="s">
        <v>35</v>
      </c>
      <c r="E27" s="3"/>
      <c r="F27" s="3"/>
      <c r="G27" s="3">
        <f t="shared" si="4"/>
        <v>0</v>
      </c>
      <c r="J27">
        <v>1996</v>
      </c>
      <c r="K27">
        <v>472</v>
      </c>
      <c r="L27">
        <v>35.4</v>
      </c>
      <c r="M27">
        <v>0</v>
      </c>
      <c r="N27">
        <v>0</v>
      </c>
      <c r="O27">
        <v>155</v>
      </c>
      <c r="P27">
        <v>11.6</v>
      </c>
      <c r="Q27">
        <v>317</v>
      </c>
      <c r="R27">
        <v>23.8</v>
      </c>
    </row>
    <row r="28" spans="1:18" x14ac:dyDescent="0.3">
      <c r="A28" t="s">
        <v>12</v>
      </c>
      <c r="E28" s="3"/>
      <c r="F28" s="3"/>
      <c r="G28" s="3">
        <f t="shared" si="4"/>
        <v>0</v>
      </c>
      <c r="J28">
        <v>1997</v>
      </c>
      <c r="K28">
        <v>464</v>
      </c>
      <c r="L28">
        <v>33.700000000000003</v>
      </c>
      <c r="M28">
        <v>3</v>
      </c>
      <c r="N28">
        <v>0.2</v>
      </c>
      <c r="O28">
        <v>162</v>
      </c>
      <c r="P28">
        <v>11.8</v>
      </c>
      <c r="Q28">
        <v>299</v>
      </c>
      <c r="R28">
        <v>21.7</v>
      </c>
    </row>
    <row r="29" spans="1:18" x14ac:dyDescent="0.3">
      <c r="A29" t="s">
        <v>38</v>
      </c>
      <c r="B29">
        <f>SUM(B21:B28)</f>
        <v>0</v>
      </c>
      <c r="C29">
        <f t="shared" ref="C29:F29" si="6">SUM(C21:C28)</f>
        <v>0</v>
      </c>
      <c r="D29">
        <f t="shared" si="6"/>
        <v>4</v>
      </c>
      <c r="E29" s="3">
        <f t="shared" si="6"/>
        <v>0</v>
      </c>
      <c r="F29" s="3">
        <f t="shared" si="6"/>
        <v>0</v>
      </c>
      <c r="G29" s="3">
        <f t="shared" si="4"/>
        <v>4</v>
      </c>
      <c r="J29">
        <v>1998</v>
      </c>
      <c r="K29">
        <v>382</v>
      </c>
      <c r="L29">
        <v>29</v>
      </c>
      <c r="M29">
        <v>12</v>
      </c>
      <c r="N29">
        <v>0.9</v>
      </c>
      <c r="O29">
        <v>118</v>
      </c>
      <c r="P29">
        <v>9</v>
      </c>
      <c r="Q29">
        <v>252</v>
      </c>
      <c r="R29">
        <v>19.100000000000001</v>
      </c>
    </row>
    <row r="30" spans="1:18" x14ac:dyDescent="0.3">
      <c r="A30" t="s">
        <v>5</v>
      </c>
      <c r="B30" s="3"/>
      <c r="C30" s="3">
        <v>2</v>
      </c>
      <c r="D30" s="3">
        <v>2</v>
      </c>
      <c r="E30" s="3">
        <v>1</v>
      </c>
      <c r="F30" s="3"/>
      <c r="G30" s="3">
        <f t="shared" si="4"/>
        <v>5</v>
      </c>
      <c r="J30">
        <v>1999</v>
      </c>
      <c r="K30">
        <v>388</v>
      </c>
      <c r="L30">
        <v>34</v>
      </c>
      <c r="M30">
        <v>1</v>
      </c>
      <c r="N30">
        <v>0.1</v>
      </c>
      <c r="O30">
        <v>113</v>
      </c>
      <c r="P30">
        <v>9.9</v>
      </c>
      <c r="Q30">
        <v>274</v>
      </c>
      <c r="R30">
        <v>24</v>
      </c>
    </row>
    <row r="31" spans="1:18" x14ac:dyDescent="0.3">
      <c r="A31" t="s">
        <v>6</v>
      </c>
      <c r="B31" s="3"/>
      <c r="C31" s="3">
        <v>1</v>
      </c>
      <c r="D31" s="3"/>
      <c r="E31" s="3"/>
      <c r="F31" s="3"/>
      <c r="G31" s="3">
        <f t="shared" si="4"/>
        <v>1</v>
      </c>
      <c r="J31">
        <v>2000</v>
      </c>
      <c r="K31">
        <v>265</v>
      </c>
      <c r="L31">
        <v>27.3</v>
      </c>
      <c r="M31">
        <v>1</v>
      </c>
      <c r="N31">
        <v>0.1</v>
      </c>
      <c r="O31">
        <v>94</v>
      </c>
      <c r="P31">
        <v>9.6999999999999993</v>
      </c>
      <c r="Q31">
        <v>170</v>
      </c>
      <c r="R31">
        <v>17.5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  <c r="J32">
        <v>2001</v>
      </c>
      <c r="K32">
        <v>230</v>
      </c>
      <c r="L32">
        <v>25</v>
      </c>
      <c r="M32">
        <v>1</v>
      </c>
      <c r="N32">
        <v>0.1</v>
      </c>
      <c r="O32">
        <v>61</v>
      </c>
      <c r="P32">
        <v>6.5</v>
      </c>
      <c r="Q32">
        <v>168</v>
      </c>
      <c r="R32">
        <v>18.3</v>
      </c>
    </row>
    <row r="33" spans="1:21" x14ac:dyDescent="0.3">
      <c r="A33" t="s">
        <v>8</v>
      </c>
      <c r="B33" s="3"/>
      <c r="C33" s="3"/>
      <c r="D33" s="3"/>
      <c r="E33" s="3"/>
      <c r="F33" s="3"/>
      <c r="G33" s="3">
        <f t="shared" si="4"/>
        <v>0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4"/>
        <v>0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</row>
    <row r="37" spans="1:21" x14ac:dyDescent="0.3">
      <c r="A37" t="s">
        <v>12</v>
      </c>
      <c r="B37" s="3">
        <v>1</v>
      </c>
      <c r="C37" s="3"/>
      <c r="D37" s="3">
        <v>1</v>
      </c>
      <c r="E37" s="3"/>
      <c r="F37" s="3"/>
      <c r="G37" s="3">
        <f t="shared" si="4"/>
        <v>2</v>
      </c>
    </row>
    <row r="38" spans="1:21" x14ac:dyDescent="0.3">
      <c r="A38" t="s">
        <v>37</v>
      </c>
      <c r="B38">
        <f>SUM(B30:B37)</f>
        <v>1</v>
      </c>
      <c r="C38">
        <f t="shared" ref="C38:F38" si="7">SUM(C30:C37)</f>
        <v>3</v>
      </c>
      <c r="D38">
        <f t="shared" si="7"/>
        <v>3</v>
      </c>
      <c r="E38" s="3">
        <f t="shared" si="7"/>
        <v>1</v>
      </c>
      <c r="F38" s="3">
        <f t="shared" si="7"/>
        <v>0</v>
      </c>
      <c r="G38" s="3">
        <f t="shared" si="4"/>
        <v>8</v>
      </c>
    </row>
    <row r="39" spans="1:21" x14ac:dyDescent="0.3">
      <c r="E39" s="3"/>
      <c r="F39" s="3"/>
      <c r="G39" s="3">
        <f>SUM(G38,G29,G20,G11)</f>
        <v>215</v>
      </c>
    </row>
    <row r="44" spans="1:21" x14ac:dyDescent="0.3">
      <c r="J44" t="s">
        <v>68</v>
      </c>
      <c r="K44" t="s">
        <v>76</v>
      </c>
      <c r="L44" t="s">
        <v>69</v>
      </c>
      <c r="M44" t="s">
        <v>70</v>
      </c>
      <c r="N44" t="s">
        <v>71</v>
      </c>
      <c r="O44" t="s">
        <v>72</v>
      </c>
      <c r="P44" t="s">
        <v>73</v>
      </c>
      <c r="Q44" t="s">
        <v>128</v>
      </c>
      <c r="R44" t="s">
        <v>75</v>
      </c>
      <c r="S44" t="s">
        <v>78</v>
      </c>
      <c r="T44" t="s">
        <v>79</v>
      </c>
      <c r="U44" t="s">
        <v>129</v>
      </c>
    </row>
    <row r="45" spans="1:21" x14ac:dyDescent="0.3">
      <c r="J45">
        <v>230</v>
      </c>
      <c r="K45">
        <v>9.1</v>
      </c>
      <c r="L45">
        <v>1</v>
      </c>
      <c r="M45">
        <v>61</v>
      </c>
      <c r="N45">
        <v>168</v>
      </c>
      <c r="O45">
        <v>33</v>
      </c>
      <c r="P45">
        <v>170</v>
      </c>
      <c r="Q45">
        <v>4</v>
      </c>
      <c r="R45">
        <v>23</v>
      </c>
      <c r="S45">
        <v>29521</v>
      </c>
      <c r="T45">
        <v>3209</v>
      </c>
      <c r="U45">
        <v>128.4</v>
      </c>
    </row>
    <row r="47" spans="1:21" x14ac:dyDescent="0.3">
      <c r="J47" t="s">
        <v>77</v>
      </c>
      <c r="K47">
        <f>J45/K45</f>
        <v>25.274725274725277</v>
      </c>
    </row>
    <row r="61" spans="7:7" x14ac:dyDescent="0.3">
      <c r="G61" s="3"/>
    </row>
    <row r="62" spans="7:7" x14ac:dyDescent="0.3">
      <c r="G62" s="3"/>
    </row>
    <row r="63" spans="7:7" x14ac:dyDescent="0.3">
      <c r="G63" s="3"/>
    </row>
    <row r="64" spans="7:7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  <row r="74" spans="7:7" x14ac:dyDescent="0.3">
      <c r="G74" s="3"/>
    </row>
    <row r="75" spans="7:7" x14ac:dyDescent="0.3">
      <c r="G75" s="3"/>
    </row>
    <row r="76" spans="7:7" x14ac:dyDescent="0.3">
      <c r="G76" s="3"/>
    </row>
    <row r="77" spans="7:7" x14ac:dyDescent="0.3">
      <c r="G77" s="3"/>
    </row>
    <row r="78" spans="7:7" x14ac:dyDescent="0.3">
      <c r="G78" s="3"/>
    </row>
    <row r="79" spans="7:7" x14ac:dyDescent="0.3">
      <c r="G79" s="3"/>
    </row>
    <row r="80" spans="7:7" x14ac:dyDescent="0.3">
      <c r="G80" s="3"/>
    </row>
    <row r="81" spans="7:7" x14ac:dyDescent="0.3">
      <c r="G81" s="3"/>
    </row>
    <row r="82" spans="7:7" x14ac:dyDescent="0.3">
      <c r="G82" s="3"/>
    </row>
  </sheetData>
  <phoneticPr fontId="2" type="noConversion"/>
  <pageMargins left="0.7" right="0.7" top="0.78740157499999996" bottom="0.78740157499999996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B52FB-9683-44D7-9F9C-58589BF3F6BB}">
  <dimension ref="A1:U82"/>
  <sheetViews>
    <sheetView workbookViewId="0">
      <selection activeCell="B5" sqref="B5"/>
    </sheetView>
  </sheetViews>
  <sheetFormatPr baseColWidth="10" defaultRowHeight="14.4" x14ac:dyDescent="0.3"/>
  <sheetData>
    <row r="1" spans="1:17" x14ac:dyDescent="0.3">
      <c r="A1" t="s">
        <v>213</v>
      </c>
      <c r="J1" t="s">
        <v>39</v>
      </c>
    </row>
    <row r="2" spans="1:17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158</v>
      </c>
      <c r="L2" t="s">
        <v>156</v>
      </c>
      <c r="M2" t="s">
        <v>159</v>
      </c>
      <c r="N2" t="s">
        <v>155</v>
      </c>
    </row>
    <row r="3" spans="1:17" x14ac:dyDescent="0.3">
      <c r="A3" t="s">
        <v>5</v>
      </c>
      <c r="B3">
        <v>12</v>
      </c>
      <c r="C3">
        <v>2</v>
      </c>
      <c r="G3">
        <f t="shared" ref="G3:G9" si="0">SUM(B3:F3)</f>
        <v>14</v>
      </c>
      <c r="J3" t="s">
        <v>5</v>
      </c>
      <c r="K3">
        <v>168</v>
      </c>
      <c r="L3">
        <v>138</v>
      </c>
      <c r="M3" s="1">
        <f t="shared" ref="M3:M11" si="1">(K3/K$11)*100</f>
        <v>43.298969072164951</v>
      </c>
      <c r="N3" s="1">
        <f t="shared" ref="N3:N11" si="2">(L3/L$11)*100</f>
        <v>52.075471698113205</v>
      </c>
      <c r="O3" s="1"/>
      <c r="P3" s="1"/>
      <c r="Q3" s="1"/>
    </row>
    <row r="4" spans="1:17" x14ac:dyDescent="0.3">
      <c r="A4" t="s">
        <v>6</v>
      </c>
      <c r="C4">
        <v>2</v>
      </c>
      <c r="G4">
        <f t="shared" si="0"/>
        <v>2</v>
      </c>
      <c r="J4" t="s">
        <v>6</v>
      </c>
      <c r="K4">
        <v>28</v>
      </c>
      <c r="L4">
        <v>8</v>
      </c>
      <c r="M4" s="1">
        <f t="shared" si="1"/>
        <v>7.216494845360824</v>
      </c>
      <c r="N4" s="1">
        <f t="shared" si="2"/>
        <v>3.0188679245283021</v>
      </c>
      <c r="O4" s="1"/>
      <c r="P4" s="1"/>
      <c r="Q4" s="1"/>
    </row>
    <row r="5" spans="1:17" x14ac:dyDescent="0.3">
      <c r="A5" t="s">
        <v>33</v>
      </c>
      <c r="B5">
        <v>1</v>
      </c>
      <c r="C5">
        <v>2</v>
      </c>
      <c r="G5">
        <f t="shared" si="0"/>
        <v>3</v>
      </c>
      <c r="J5" t="s">
        <v>58</v>
      </c>
      <c r="K5">
        <v>9</v>
      </c>
      <c r="L5">
        <v>10</v>
      </c>
      <c r="M5" s="1">
        <f t="shared" si="1"/>
        <v>2.3195876288659796</v>
      </c>
      <c r="N5" s="1">
        <f t="shared" si="2"/>
        <v>3.7735849056603774</v>
      </c>
      <c r="O5" s="1"/>
      <c r="P5" s="1"/>
      <c r="Q5" s="1"/>
    </row>
    <row r="6" spans="1:17" x14ac:dyDescent="0.3">
      <c r="A6" t="s">
        <v>8</v>
      </c>
      <c r="B6">
        <v>4</v>
      </c>
      <c r="C6">
        <v>2</v>
      </c>
      <c r="E6" s="3"/>
      <c r="F6" s="3"/>
      <c r="G6" s="3">
        <f t="shared" si="0"/>
        <v>6</v>
      </c>
      <c r="J6" t="s">
        <v>8</v>
      </c>
      <c r="K6">
        <v>41</v>
      </c>
      <c r="L6">
        <v>19</v>
      </c>
      <c r="M6" s="1">
        <f t="shared" si="1"/>
        <v>10.56701030927835</v>
      </c>
      <c r="N6" s="1">
        <f t="shared" si="2"/>
        <v>7.1698113207547172</v>
      </c>
      <c r="O6" s="1"/>
      <c r="P6" s="1"/>
      <c r="Q6" s="1"/>
    </row>
    <row r="7" spans="1:17" x14ac:dyDescent="0.3">
      <c r="A7" t="s">
        <v>9</v>
      </c>
      <c r="B7">
        <v>5</v>
      </c>
      <c r="C7">
        <v>1</v>
      </c>
      <c r="E7" s="3"/>
      <c r="F7" s="3"/>
      <c r="G7" s="3">
        <f t="shared" si="0"/>
        <v>6</v>
      </c>
      <c r="J7" t="s">
        <v>9</v>
      </c>
      <c r="K7">
        <v>36</v>
      </c>
      <c r="L7">
        <v>27</v>
      </c>
      <c r="M7" s="1">
        <f t="shared" si="1"/>
        <v>9.2783505154639183</v>
      </c>
      <c r="N7" s="1">
        <f t="shared" si="2"/>
        <v>10.188679245283019</v>
      </c>
      <c r="O7" s="1"/>
      <c r="P7" s="1"/>
      <c r="Q7" s="1"/>
    </row>
    <row r="8" spans="1:17" x14ac:dyDescent="0.3">
      <c r="A8" t="s">
        <v>10</v>
      </c>
      <c r="E8" s="3"/>
      <c r="F8" s="3"/>
      <c r="G8" s="3">
        <f t="shared" si="0"/>
        <v>0</v>
      </c>
      <c r="J8" t="s">
        <v>10</v>
      </c>
      <c r="K8">
        <v>2</v>
      </c>
      <c r="L8">
        <v>0</v>
      </c>
      <c r="M8" s="1">
        <f t="shared" si="1"/>
        <v>0.51546391752577314</v>
      </c>
      <c r="N8" s="1">
        <f t="shared" si="2"/>
        <v>0</v>
      </c>
      <c r="O8" s="1"/>
      <c r="P8" s="1"/>
      <c r="Q8" s="1"/>
    </row>
    <row r="9" spans="1:17" x14ac:dyDescent="0.3">
      <c r="A9" t="s">
        <v>35</v>
      </c>
      <c r="E9" s="3"/>
      <c r="F9" s="3"/>
      <c r="G9" s="3">
        <f t="shared" si="0"/>
        <v>0</v>
      </c>
      <c r="J9" t="s">
        <v>35</v>
      </c>
      <c r="K9">
        <v>1</v>
      </c>
      <c r="L9">
        <v>0</v>
      </c>
      <c r="M9" s="1">
        <f t="shared" si="1"/>
        <v>0.25773195876288657</v>
      </c>
      <c r="N9" s="1">
        <f t="shared" si="2"/>
        <v>0</v>
      </c>
      <c r="O9" s="1"/>
      <c r="P9" s="1"/>
      <c r="Q9" s="1"/>
    </row>
    <row r="10" spans="1:17" x14ac:dyDescent="0.3">
      <c r="A10" t="s">
        <v>12</v>
      </c>
      <c r="B10">
        <v>2</v>
      </c>
      <c r="E10" s="3"/>
      <c r="F10" s="3"/>
      <c r="G10" s="3">
        <f>SUM(B10:F10)</f>
        <v>2</v>
      </c>
      <c r="J10" t="s">
        <v>12</v>
      </c>
      <c r="K10">
        <v>103</v>
      </c>
      <c r="L10">
        <v>63</v>
      </c>
      <c r="M10" s="1">
        <f t="shared" si="1"/>
        <v>26.546391752577321</v>
      </c>
      <c r="N10" s="1">
        <f t="shared" si="2"/>
        <v>23.773584905660378</v>
      </c>
      <c r="O10" s="1"/>
      <c r="P10" s="1"/>
      <c r="Q10" s="1"/>
    </row>
    <row r="11" spans="1:17" x14ac:dyDescent="0.3">
      <c r="A11" t="s">
        <v>34</v>
      </c>
      <c r="B11">
        <f t="shared" ref="B11:F11" si="3">SUM(B3:B10)</f>
        <v>24</v>
      </c>
      <c r="C11">
        <f t="shared" si="3"/>
        <v>9</v>
      </c>
      <c r="D11">
        <f t="shared" si="3"/>
        <v>0</v>
      </c>
      <c r="E11" s="3">
        <f t="shared" si="3"/>
        <v>0</v>
      </c>
      <c r="F11" s="3">
        <f t="shared" si="3"/>
        <v>0</v>
      </c>
      <c r="G11" s="3">
        <f>SUM(B11:F11)</f>
        <v>33</v>
      </c>
      <c r="J11" t="s">
        <v>13</v>
      </c>
      <c r="K11">
        <f>SUM(K3:K10)</f>
        <v>388</v>
      </c>
      <c r="L11">
        <f>SUM(L3:L10)</f>
        <v>265</v>
      </c>
      <c r="M11" s="1">
        <f t="shared" si="1"/>
        <v>100</v>
      </c>
      <c r="N11" s="1">
        <f t="shared" si="2"/>
        <v>100</v>
      </c>
      <c r="O11" s="1"/>
      <c r="P11" s="1"/>
      <c r="Q11" s="1"/>
    </row>
    <row r="12" spans="1:17" x14ac:dyDescent="0.3">
      <c r="A12" t="s">
        <v>5</v>
      </c>
      <c r="B12">
        <v>47</v>
      </c>
      <c r="E12" s="3">
        <v>45</v>
      </c>
      <c r="F12" s="3"/>
      <c r="G12" s="3">
        <f t="shared" ref="G12:G38" si="4">SUM(B12:F12)</f>
        <v>92</v>
      </c>
    </row>
    <row r="13" spans="1:17" x14ac:dyDescent="0.3">
      <c r="A13" t="s">
        <v>6</v>
      </c>
      <c r="B13">
        <v>3</v>
      </c>
      <c r="E13" s="3">
        <v>3</v>
      </c>
      <c r="F13" s="3"/>
      <c r="G13" s="3">
        <f t="shared" si="4"/>
        <v>6</v>
      </c>
      <c r="J13" t="s">
        <v>40</v>
      </c>
    </row>
    <row r="14" spans="1:17" x14ac:dyDescent="0.3">
      <c r="A14" t="s">
        <v>33</v>
      </c>
      <c r="B14">
        <v>3</v>
      </c>
      <c r="E14" s="3">
        <v>4</v>
      </c>
      <c r="F14" s="3"/>
      <c r="G14" s="3">
        <f t="shared" si="4"/>
        <v>7</v>
      </c>
      <c r="J14" t="s">
        <v>14</v>
      </c>
      <c r="K14" t="s">
        <v>158</v>
      </c>
      <c r="L14" t="s">
        <v>156</v>
      </c>
      <c r="M14">
        <v>1999</v>
      </c>
      <c r="N14">
        <v>2000</v>
      </c>
      <c r="O14">
        <v>1999</v>
      </c>
      <c r="P14">
        <v>2000</v>
      </c>
    </row>
    <row r="15" spans="1:17" x14ac:dyDescent="0.3">
      <c r="A15" t="s">
        <v>8</v>
      </c>
      <c r="B15">
        <v>3</v>
      </c>
      <c r="E15" s="3">
        <v>6</v>
      </c>
      <c r="F15" s="3"/>
      <c r="G15" s="3">
        <f t="shared" si="4"/>
        <v>9</v>
      </c>
      <c r="J15" t="s">
        <v>16</v>
      </c>
      <c r="K15">
        <v>146</v>
      </c>
      <c r="L15">
        <v>119</v>
      </c>
      <c r="M15">
        <v>31.5</v>
      </c>
      <c r="N15">
        <v>25.9</v>
      </c>
      <c r="O15">
        <v>4510</v>
      </c>
      <c r="P15">
        <v>3520</v>
      </c>
    </row>
    <row r="16" spans="1:17" x14ac:dyDescent="0.3">
      <c r="A16" t="s">
        <v>9</v>
      </c>
      <c r="B16">
        <v>9</v>
      </c>
      <c r="E16" s="3">
        <v>6</v>
      </c>
      <c r="F16" s="3"/>
      <c r="G16" s="3">
        <f t="shared" si="4"/>
        <v>15</v>
      </c>
      <c r="J16" t="s">
        <v>17</v>
      </c>
      <c r="K16">
        <v>20</v>
      </c>
      <c r="L16">
        <v>9</v>
      </c>
      <c r="M16">
        <v>41.3</v>
      </c>
      <c r="N16">
        <v>28.6</v>
      </c>
      <c r="O16">
        <v>3158</v>
      </c>
      <c r="P16">
        <v>1474</v>
      </c>
    </row>
    <row r="17" spans="1:18" x14ac:dyDescent="0.3">
      <c r="A17" t="s">
        <v>10</v>
      </c>
      <c r="E17" s="3"/>
      <c r="F17" s="3"/>
      <c r="G17" s="3">
        <f t="shared" si="4"/>
        <v>0</v>
      </c>
      <c r="J17" t="s">
        <v>18</v>
      </c>
      <c r="K17">
        <v>14</v>
      </c>
      <c r="L17">
        <v>18</v>
      </c>
      <c r="M17">
        <v>7.5</v>
      </c>
      <c r="N17">
        <v>11.1</v>
      </c>
      <c r="O17">
        <v>1908</v>
      </c>
      <c r="P17">
        <v>2895</v>
      </c>
    </row>
    <row r="18" spans="1:18" x14ac:dyDescent="0.3">
      <c r="A18" t="s">
        <v>35</v>
      </c>
      <c r="E18" s="3"/>
      <c r="F18" s="3"/>
      <c r="G18" s="3">
        <f t="shared" si="4"/>
        <v>0</v>
      </c>
      <c r="J18" t="s">
        <v>19</v>
      </c>
    </row>
    <row r="19" spans="1:18" x14ac:dyDescent="0.3">
      <c r="A19" t="s">
        <v>12</v>
      </c>
      <c r="B19">
        <v>25</v>
      </c>
      <c r="E19" s="3">
        <v>32</v>
      </c>
      <c r="F19" s="3"/>
      <c r="G19" s="3">
        <f t="shared" si="4"/>
        <v>57</v>
      </c>
      <c r="J19" t="s">
        <v>20</v>
      </c>
      <c r="K19">
        <v>208</v>
      </c>
      <c r="L19">
        <v>96</v>
      </c>
      <c r="M19">
        <v>47</v>
      </c>
      <c r="N19">
        <v>34.4</v>
      </c>
      <c r="O19">
        <v>5885</v>
      </c>
      <c r="P19">
        <v>4262</v>
      </c>
    </row>
    <row r="20" spans="1:18" x14ac:dyDescent="0.3">
      <c r="A20" t="s">
        <v>36</v>
      </c>
      <c r="B20">
        <f>SUM(B12:B19)</f>
        <v>90</v>
      </c>
      <c r="C20">
        <f t="shared" ref="C20:F20" si="5">SUM(C12:C19)</f>
        <v>0</v>
      </c>
      <c r="D20">
        <f t="shared" si="5"/>
        <v>0</v>
      </c>
      <c r="E20" s="3">
        <f t="shared" si="5"/>
        <v>96</v>
      </c>
      <c r="F20" s="3">
        <f t="shared" si="5"/>
        <v>0</v>
      </c>
      <c r="G20" s="3">
        <f t="shared" si="4"/>
        <v>186</v>
      </c>
      <c r="J20" t="s">
        <v>21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8" x14ac:dyDescent="0.3">
      <c r="A21" t="s">
        <v>5</v>
      </c>
      <c r="D21">
        <v>17</v>
      </c>
      <c r="E21" s="3"/>
      <c r="F21" s="3"/>
      <c r="G21" s="3">
        <f t="shared" si="4"/>
        <v>17</v>
      </c>
      <c r="J21" t="s">
        <v>152</v>
      </c>
      <c r="K21">
        <v>0</v>
      </c>
      <c r="L21">
        <v>23</v>
      </c>
      <c r="M21">
        <v>0</v>
      </c>
      <c r="N21">
        <v>59.9</v>
      </c>
      <c r="O21">
        <v>0</v>
      </c>
      <c r="P21">
        <v>9809</v>
      </c>
    </row>
    <row r="22" spans="1:18" x14ac:dyDescent="0.3">
      <c r="A22" t="s">
        <v>6</v>
      </c>
      <c r="E22" s="3"/>
      <c r="F22" s="3"/>
      <c r="G22" s="3">
        <f t="shared" si="4"/>
        <v>0</v>
      </c>
      <c r="J22" t="s">
        <v>13</v>
      </c>
      <c r="K22" s="3">
        <f>SUM(K15:K21)</f>
        <v>388</v>
      </c>
      <c r="L22" s="3">
        <f>SUM(L15:L21)</f>
        <v>265</v>
      </c>
      <c r="M22">
        <v>34</v>
      </c>
      <c r="N22">
        <v>27.3</v>
      </c>
      <c r="O22">
        <v>4555</v>
      </c>
      <c r="P22">
        <v>3803</v>
      </c>
    </row>
    <row r="23" spans="1:18" x14ac:dyDescent="0.3">
      <c r="A23" t="s">
        <v>33</v>
      </c>
      <c r="E23" s="3"/>
      <c r="F23" s="3"/>
      <c r="G23" s="3">
        <f t="shared" si="4"/>
        <v>0</v>
      </c>
    </row>
    <row r="24" spans="1:18" x14ac:dyDescent="0.3">
      <c r="A24" t="s">
        <v>8</v>
      </c>
      <c r="D24">
        <v>1</v>
      </c>
      <c r="E24" s="3"/>
      <c r="F24" s="3"/>
      <c r="G24" s="3">
        <f t="shared" si="4"/>
        <v>1</v>
      </c>
      <c r="J24" t="s">
        <v>157</v>
      </c>
    </row>
    <row r="25" spans="1:18" x14ac:dyDescent="0.3">
      <c r="A25" t="s">
        <v>9</v>
      </c>
      <c r="E25" s="3"/>
      <c r="F25" s="3"/>
      <c r="G25" s="3">
        <f t="shared" si="4"/>
        <v>0</v>
      </c>
      <c r="J25" t="s">
        <v>22</v>
      </c>
      <c r="K25" t="s">
        <v>23</v>
      </c>
      <c r="L25" t="s">
        <v>24</v>
      </c>
      <c r="M25" t="s">
        <v>25</v>
      </c>
      <c r="N25" t="s">
        <v>26</v>
      </c>
      <c r="O25" t="s">
        <v>27</v>
      </c>
      <c r="P25" t="s">
        <v>28</v>
      </c>
      <c r="Q25" t="s">
        <v>29</v>
      </c>
      <c r="R25" t="s">
        <v>30</v>
      </c>
    </row>
    <row r="26" spans="1:18" x14ac:dyDescent="0.3">
      <c r="A26" t="s">
        <v>10</v>
      </c>
      <c r="E26" s="3"/>
      <c r="F26" s="3"/>
      <c r="G26" s="3">
        <f t="shared" si="4"/>
        <v>0</v>
      </c>
      <c r="J26">
        <v>1995</v>
      </c>
      <c r="K26">
        <v>559</v>
      </c>
      <c r="L26">
        <v>41.8</v>
      </c>
      <c r="M26">
        <v>2</v>
      </c>
      <c r="N26">
        <v>0</v>
      </c>
      <c r="O26">
        <v>154</v>
      </c>
      <c r="P26">
        <v>11.5</v>
      </c>
      <c r="Q26">
        <v>403</v>
      </c>
      <c r="R26">
        <v>30.2</v>
      </c>
    </row>
    <row r="27" spans="1:18" x14ac:dyDescent="0.3">
      <c r="A27" t="s">
        <v>35</v>
      </c>
      <c r="E27" s="3"/>
      <c r="F27" s="3"/>
      <c r="G27" s="3">
        <f t="shared" si="4"/>
        <v>0</v>
      </c>
      <c r="J27">
        <v>1996</v>
      </c>
      <c r="K27">
        <v>472</v>
      </c>
      <c r="L27">
        <v>35.4</v>
      </c>
      <c r="M27">
        <v>0</v>
      </c>
      <c r="N27">
        <v>0</v>
      </c>
      <c r="O27">
        <v>155</v>
      </c>
      <c r="P27">
        <v>11.6</v>
      </c>
      <c r="Q27">
        <v>317</v>
      </c>
      <c r="R27">
        <v>23.8</v>
      </c>
    </row>
    <row r="28" spans="1:18" x14ac:dyDescent="0.3">
      <c r="A28" t="s">
        <v>12</v>
      </c>
      <c r="E28" s="3"/>
      <c r="F28" s="3"/>
      <c r="G28" s="3">
        <f t="shared" si="4"/>
        <v>0</v>
      </c>
      <c r="J28">
        <v>1997</v>
      </c>
      <c r="K28">
        <v>464</v>
      </c>
      <c r="L28">
        <v>33.700000000000003</v>
      </c>
      <c r="M28">
        <v>3</v>
      </c>
      <c r="N28">
        <v>0.2</v>
      </c>
      <c r="O28">
        <v>162</v>
      </c>
      <c r="P28">
        <v>11.8</v>
      </c>
      <c r="Q28">
        <v>299</v>
      </c>
      <c r="R28">
        <v>21.7</v>
      </c>
    </row>
    <row r="29" spans="1:18" x14ac:dyDescent="0.3">
      <c r="A29" t="s">
        <v>38</v>
      </c>
      <c r="B29">
        <f>SUM(B21:B28)</f>
        <v>0</v>
      </c>
      <c r="C29">
        <f t="shared" ref="C29:F29" si="6">SUM(C21:C28)</f>
        <v>0</v>
      </c>
      <c r="D29">
        <f t="shared" si="6"/>
        <v>18</v>
      </c>
      <c r="E29" s="3">
        <f t="shared" si="6"/>
        <v>0</v>
      </c>
      <c r="F29" s="3">
        <f t="shared" si="6"/>
        <v>0</v>
      </c>
      <c r="G29" s="3">
        <f t="shared" si="4"/>
        <v>18</v>
      </c>
      <c r="J29">
        <v>1998</v>
      </c>
      <c r="K29">
        <v>382</v>
      </c>
      <c r="L29">
        <v>29</v>
      </c>
      <c r="M29">
        <v>12</v>
      </c>
      <c r="N29">
        <v>0.9</v>
      </c>
      <c r="O29">
        <v>118</v>
      </c>
      <c r="P29">
        <v>9</v>
      </c>
      <c r="Q29">
        <v>252</v>
      </c>
      <c r="R29">
        <v>19.100000000000001</v>
      </c>
    </row>
    <row r="30" spans="1:18" x14ac:dyDescent="0.3">
      <c r="A30" t="s">
        <v>5</v>
      </c>
      <c r="B30" s="3">
        <v>2</v>
      </c>
      <c r="C30" s="3"/>
      <c r="D30" s="3"/>
      <c r="E30" s="3"/>
      <c r="F30" s="3"/>
      <c r="G30" s="3">
        <f t="shared" si="4"/>
        <v>2</v>
      </c>
      <c r="J30">
        <v>1999</v>
      </c>
      <c r="K30">
        <v>388</v>
      </c>
      <c r="L30">
        <v>34</v>
      </c>
      <c r="M30">
        <v>1</v>
      </c>
      <c r="N30">
        <v>0.1</v>
      </c>
      <c r="O30">
        <v>113</v>
      </c>
      <c r="P30">
        <v>9.9</v>
      </c>
      <c r="Q30">
        <v>274</v>
      </c>
      <c r="R30">
        <v>24</v>
      </c>
    </row>
    <row r="31" spans="1:18" x14ac:dyDescent="0.3">
      <c r="A31" t="s">
        <v>6</v>
      </c>
      <c r="B31" s="3"/>
      <c r="C31" s="3"/>
      <c r="D31" s="3"/>
      <c r="E31" s="3"/>
      <c r="F31" s="3"/>
      <c r="G31" s="3">
        <f t="shared" si="4"/>
        <v>0</v>
      </c>
      <c r="J31">
        <v>2000</v>
      </c>
      <c r="K31">
        <v>265</v>
      </c>
      <c r="L31">
        <v>27.3</v>
      </c>
      <c r="M31">
        <v>1</v>
      </c>
      <c r="N31">
        <v>0.1</v>
      </c>
      <c r="O31">
        <v>94</v>
      </c>
      <c r="P31">
        <v>9.6999999999999993</v>
      </c>
      <c r="Q31">
        <v>170</v>
      </c>
      <c r="R31">
        <v>17.5</v>
      </c>
    </row>
    <row r="32" spans="1:18" x14ac:dyDescent="0.3">
      <c r="A32" t="s">
        <v>33</v>
      </c>
      <c r="B32" s="3"/>
      <c r="C32" s="3"/>
      <c r="D32" s="3"/>
      <c r="E32" s="3"/>
      <c r="F32" s="3"/>
      <c r="G32" s="3">
        <f t="shared" si="4"/>
        <v>0</v>
      </c>
    </row>
    <row r="33" spans="1:21" x14ac:dyDescent="0.3">
      <c r="A33" t="s">
        <v>8</v>
      </c>
      <c r="B33" s="3">
        <v>1</v>
      </c>
      <c r="C33" s="3"/>
      <c r="D33" s="3"/>
      <c r="E33" s="3"/>
      <c r="F33" s="3"/>
      <c r="G33" s="3">
        <f t="shared" si="4"/>
        <v>1</v>
      </c>
    </row>
    <row r="34" spans="1:21" x14ac:dyDescent="0.3">
      <c r="A34" t="s">
        <v>9</v>
      </c>
      <c r="B34" s="3"/>
      <c r="C34" s="3"/>
      <c r="D34" s="3"/>
      <c r="E34" s="3"/>
      <c r="F34" s="3"/>
      <c r="G34" s="3">
        <f t="shared" si="4"/>
        <v>0</v>
      </c>
    </row>
    <row r="35" spans="1:21" x14ac:dyDescent="0.3">
      <c r="A35" t="s">
        <v>10</v>
      </c>
      <c r="B35" s="3"/>
      <c r="C35" s="3"/>
      <c r="D35" s="3"/>
      <c r="E35" s="3"/>
      <c r="F35" s="3"/>
      <c r="G35" s="3">
        <f t="shared" si="4"/>
        <v>0</v>
      </c>
    </row>
    <row r="36" spans="1:21" x14ac:dyDescent="0.3">
      <c r="A36" t="s">
        <v>35</v>
      </c>
      <c r="B36" s="3"/>
      <c r="C36" s="3"/>
      <c r="D36" s="3"/>
      <c r="E36" s="3"/>
      <c r="F36" s="3"/>
      <c r="G36" s="3">
        <f t="shared" si="4"/>
        <v>0</v>
      </c>
    </row>
    <row r="37" spans="1:21" x14ac:dyDescent="0.3">
      <c r="A37" t="s">
        <v>12</v>
      </c>
      <c r="B37" s="3">
        <v>2</v>
      </c>
      <c r="C37" s="3"/>
      <c r="D37" s="3"/>
      <c r="E37" s="3"/>
      <c r="F37" s="3"/>
      <c r="G37" s="3">
        <f t="shared" si="4"/>
        <v>2</v>
      </c>
    </row>
    <row r="38" spans="1:21" x14ac:dyDescent="0.3">
      <c r="A38" t="s">
        <v>37</v>
      </c>
      <c r="B38">
        <f>SUM(B30:B37)</f>
        <v>5</v>
      </c>
      <c r="C38">
        <f t="shared" ref="C38:F38" si="7">SUM(C30:C37)</f>
        <v>0</v>
      </c>
      <c r="D38">
        <f t="shared" si="7"/>
        <v>0</v>
      </c>
      <c r="E38" s="3">
        <f t="shared" si="7"/>
        <v>0</v>
      </c>
      <c r="F38" s="3">
        <f t="shared" si="7"/>
        <v>0</v>
      </c>
      <c r="G38" s="3">
        <f t="shared" si="4"/>
        <v>5</v>
      </c>
    </row>
    <row r="39" spans="1:21" x14ac:dyDescent="0.3">
      <c r="E39" s="3"/>
      <c r="F39" s="3"/>
      <c r="G39" s="3">
        <f>SUM(G38,G29,G20,G11)</f>
        <v>242</v>
      </c>
    </row>
    <row r="44" spans="1:21" x14ac:dyDescent="0.3">
      <c r="J44" t="s">
        <v>68</v>
      </c>
      <c r="K44" t="s">
        <v>76</v>
      </c>
      <c r="L44" t="s">
        <v>69</v>
      </c>
      <c r="M44" t="s">
        <v>70</v>
      </c>
      <c r="N44" t="s">
        <v>71</v>
      </c>
      <c r="O44" t="s">
        <v>72</v>
      </c>
      <c r="P44" t="s">
        <v>73</v>
      </c>
      <c r="Q44" t="s">
        <v>128</v>
      </c>
      <c r="R44" t="s">
        <v>75</v>
      </c>
      <c r="S44" t="s">
        <v>78</v>
      </c>
      <c r="T44" t="s">
        <v>79</v>
      </c>
      <c r="U44" t="s">
        <v>129</v>
      </c>
    </row>
    <row r="45" spans="1:21" x14ac:dyDescent="0.3">
      <c r="J45">
        <v>265</v>
      </c>
      <c r="K45">
        <v>9.6999999999999993</v>
      </c>
      <c r="L45">
        <v>1</v>
      </c>
      <c r="M45">
        <v>94</v>
      </c>
      <c r="N45">
        <v>170</v>
      </c>
      <c r="O45">
        <v>33</v>
      </c>
      <c r="P45">
        <v>186</v>
      </c>
      <c r="Q45" t="s">
        <v>160</v>
      </c>
      <c r="R45">
        <v>28</v>
      </c>
      <c r="S45">
        <v>36953</v>
      </c>
      <c r="T45">
        <v>3803</v>
      </c>
      <c r="U45">
        <v>139.4</v>
      </c>
    </row>
    <row r="47" spans="1:21" x14ac:dyDescent="0.3">
      <c r="J47" t="s">
        <v>77</v>
      </c>
      <c r="K47">
        <f>J45/K45</f>
        <v>27.319587628865982</v>
      </c>
    </row>
    <row r="61" spans="7:7" x14ac:dyDescent="0.3">
      <c r="G61" s="3"/>
    </row>
    <row r="62" spans="7:7" x14ac:dyDescent="0.3">
      <c r="G62" s="3"/>
    </row>
    <row r="63" spans="7:7" x14ac:dyDescent="0.3">
      <c r="G63" s="3"/>
    </row>
    <row r="64" spans="7:7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  <row r="74" spans="7:7" x14ac:dyDescent="0.3">
      <c r="G74" s="3"/>
    </row>
    <row r="75" spans="7:7" x14ac:dyDescent="0.3">
      <c r="G75" s="3"/>
    </row>
    <row r="76" spans="7:7" x14ac:dyDescent="0.3">
      <c r="G76" s="3"/>
    </row>
    <row r="77" spans="7:7" x14ac:dyDescent="0.3">
      <c r="G77" s="3"/>
    </row>
    <row r="78" spans="7:7" x14ac:dyDescent="0.3">
      <c r="G78" s="3"/>
    </row>
    <row r="79" spans="7:7" x14ac:dyDescent="0.3">
      <c r="G79" s="3"/>
    </row>
    <row r="80" spans="7:7" x14ac:dyDescent="0.3">
      <c r="G80" s="3"/>
    </row>
    <row r="81" spans="7:7" x14ac:dyDescent="0.3">
      <c r="G81" s="3"/>
    </row>
    <row r="82" spans="7:7" x14ac:dyDescent="0.3">
      <c r="G82" s="3"/>
    </row>
  </sheetData>
  <phoneticPr fontId="2" type="noConversion"/>
  <pageMargins left="0.7" right="0.7" top="0.78740157499999996" bottom="0.78740157499999996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C895-3615-4B17-B4F7-8FC13AEA5AF6}">
  <dimension ref="B1:U82"/>
  <sheetViews>
    <sheetView workbookViewId="0">
      <selection activeCell="B4" sqref="B4"/>
    </sheetView>
  </sheetViews>
  <sheetFormatPr baseColWidth="10" defaultRowHeight="14.4" x14ac:dyDescent="0.3"/>
  <sheetData>
    <row r="1" spans="5:17" x14ac:dyDescent="0.3">
      <c r="J1" t="s">
        <v>39</v>
      </c>
    </row>
    <row r="2" spans="5:17" x14ac:dyDescent="0.3">
      <c r="J2" t="s">
        <v>0</v>
      </c>
      <c r="K2" t="s">
        <v>166</v>
      </c>
      <c r="L2" t="s">
        <v>158</v>
      </c>
      <c r="M2" t="s">
        <v>167</v>
      </c>
      <c r="N2" t="s">
        <v>159</v>
      </c>
    </row>
    <row r="3" spans="5:17" x14ac:dyDescent="0.3">
      <c r="J3" t="s">
        <v>5</v>
      </c>
      <c r="K3">
        <v>160</v>
      </c>
      <c r="L3">
        <v>168</v>
      </c>
      <c r="M3" s="1">
        <f t="shared" ref="M3:M11" si="0">(K3/K$11)*100</f>
        <v>41.8848167539267</v>
      </c>
      <c r="N3" s="1">
        <f t="shared" ref="N3:N11" si="1">(L3/L$11)*100</f>
        <v>43.298969072164951</v>
      </c>
      <c r="O3" s="1"/>
      <c r="P3" s="1"/>
      <c r="Q3" s="1"/>
    </row>
    <row r="4" spans="5:17" x14ac:dyDescent="0.3">
      <c r="J4" t="s">
        <v>6</v>
      </c>
      <c r="K4">
        <v>10</v>
      </c>
      <c r="L4">
        <v>28</v>
      </c>
      <c r="M4" s="1">
        <f t="shared" si="0"/>
        <v>2.6178010471204187</v>
      </c>
      <c r="N4" s="1">
        <f t="shared" si="1"/>
        <v>7.216494845360824</v>
      </c>
      <c r="O4" s="1"/>
      <c r="P4" s="1"/>
      <c r="Q4" s="1"/>
    </row>
    <row r="5" spans="5:17" x14ac:dyDescent="0.3">
      <c r="J5" t="s">
        <v>58</v>
      </c>
      <c r="K5">
        <v>22</v>
      </c>
      <c r="L5">
        <v>9</v>
      </c>
      <c r="M5" s="1">
        <f t="shared" si="0"/>
        <v>5.7591623036649215</v>
      </c>
      <c r="N5" s="1">
        <f t="shared" si="1"/>
        <v>2.3195876288659796</v>
      </c>
      <c r="O5" s="1"/>
      <c r="P5" s="1"/>
      <c r="Q5" s="1"/>
    </row>
    <row r="6" spans="5:17" x14ac:dyDescent="0.3">
      <c r="E6" s="3"/>
      <c r="F6" s="3"/>
      <c r="G6" s="3"/>
      <c r="J6" t="s">
        <v>8</v>
      </c>
      <c r="K6">
        <v>48</v>
      </c>
      <c r="L6">
        <v>41</v>
      </c>
      <c r="M6" s="1">
        <f t="shared" si="0"/>
        <v>12.56544502617801</v>
      </c>
      <c r="N6" s="1">
        <f t="shared" si="1"/>
        <v>10.56701030927835</v>
      </c>
      <c r="O6" s="1"/>
      <c r="P6" s="1"/>
      <c r="Q6" s="1"/>
    </row>
    <row r="7" spans="5:17" x14ac:dyDescent="0.3">
      <c r="E7" s="3"/>
      <c r="F7" s="3"/>
      <c r="G7" s="3"/>
      <c r="J7" t="s">
        <v>9</v>
      </c>
      <c r="K7">
        <v>38</v>
      </c>
      <c r="L7">
        <v>36</v>
      </c>
      <c r="M7" s="1">
        <f t="shared" si="0"/>
        <v>9.9476439790575917</v>
      </c>
      <c r="N7" s="1">
        <f t="shared" si="1"/>
        <v>9.2783505154639183</v>
      </c>
      <c r="O7" s="1"/>
      <c r="P7" s="1"/>
      <c r="Q7" s="1"/>
    </row>
    <row r="8" spans="5:17" x14ac:dyDescent="0.3">
      <c r="E8" s="3"/>
      <c r="F8" s="3"/>
      <c r="G8" s="3"/>
      <c r="J8" t="s">
        <v>10</v>
      </c>
      <c r="K8">
        <v>2</v>
      </c>
      <c r="L8">
        <v>2</v>
      </c>
      <c r="M8" s="1">
        <f t="shared" si="0"/>
        <v>0.52356020942408377</v>
      </c>
      <c r="N8" s="1">
        <f t="shared" si="1"/>
        <v>0.51546391752577314</v>
      </c>
      <c r="O8" s="1"/>
      <c r="P8" s="1"/>
      <c r="Q8" s="1"/>
    </row>
    <row r="9" spans="5:17" x14ac:dyDescent="0.3">
      <c r="E9" s="3"/>
      <c r="F9" s="3"/>
      <c r="G9" s="3"/>
      <c r="J9" t="s">
        <v>35</v>
      </c>
      <c r="K9">
        <v>1</v>
      </c>
      <c r="L9">
        <v>1</v>
      </c>
      <c r="M9" s="1">
        <f t="shared" si="0"/>
        <v>0.26178010471204188</v>
      </c>
      <c r="N9" s="1">
        <f t="shared" si="1"/>
        <v>0.25773195876288657</v>
      </c>
      <c r="O9" s="1"/>
      <c r="P9" s="1"/>
      <c r="Q9" s="1"/>
    </row>
    <row r="10" spans="5:17" x14ac:dyDescent="0.3">
      <c r="E10" s="3"/>
      <c r="F10" s="3"/>
      <c r="G10" s="3"/>
      <c r="J10" t="s">
        <v>12</v>
      </c>
      <c r="K10">
        <v>101</v>
      </c>
      <c r="L10">
        <v>103</v>
      </c>
      <c r="M10" s="1">
        <f t="shared" si="0"/>
        <v>26.439790575916227</v>
      </c>
      <c r="N10" s="1">
        <f t="shared" si="1"/>
        <v>26.546391752577321</v>
      </c>
      <c r="O10" s="1"/>
      <c r="P10" s="1"/>
      <c r="Q10" s="1"/>
    </row>
    <row r="11" spans="5:17" x14ac:dyDescent="0.3">
      <c r="E11" s="3"/>
      <c r="F11" s="3"/>
      <c r="G11" s="3"/>
      <c r="J11" t="s">
        <v>13</v>
      </c>
      <c r="K11">
        <f>SUM(K3:K10)</f>
        <v>382</v>
      </c>
      <c r="L11">
        <f>SUM(L3:L10)</f>
        <v>388</v>
      </c>
      <c r="M11" s="1">
        <f t="shared" si="0"/>
        <v>100</v>
      </c>
      <c r="N11" s="1">
        <f t="shared" si="1"/>
        <v>100</v>
      </c>
      <c r="O11" s="1"/>
      <c r="P11" s="1"/>
      <c r="Q11" s="1"/>
    </row>
    <row r="12" spans="5:17" x14ac:dyDescent="0.3">
      <c r="E12" s="3"/>
      <c r="F12" s="3"/>
      <c r="G12" s="3"/>
    </row>
    <row r="13" spans="5:17" x14ac:dyDescent="0.3">
      <c r="E13" s="3"/>
      <c r="F13" s="3"/>
      <c r="G13" s="3"/>
      <c r="J13" t="s">
        <v>40</v>
      </c>
    </row>
    <row r="14" spans="5:17" x14ac:dyDescent="0.3">
      <c r="E14" s="3"/>
      <c r="F14" s="3"/>
      <c r="G14" s="3"/>
      <c r="J14" t="s">
        <v>14</v>
      </c>
      <c r="K14" t="s">
        <v>166</v>
      </c>
      <c r="L14" t="s">
        <v>158</v>
      </c>
      <c r="M14">
        <v>1998</v>
      </c>
      <c r="N14">
        <v>1999</v>
      </c>
      <c r="O14">
        <v>1998</v>
      </c>
      <c r="P14">
        <v>1999</v>
      </c>
    </row>
    <row r="15" spans="5:17" x14ac:dyDescent="0.3">
      <c r="E15" s="3"/>
      <c r="F15" s="3"/>
      <c r="G15" s="3"/>
      <c r="J15" t="s">
        <v>16</v>
      </c>
      <c r="K15">
        <v>61</v>
      </c>
      <c r="L15">
        <v>146</v>
      </c>
      <c r="M15">
        <v>26.8</v>
      </c>
      <c r="N15">
        <v>31.5</v>
      </c>
      <c r="O15">
        <v>2904</v>
      </c>
      <c r="P15">
        <v>4510</v>
      </c>
    </row>
    <row r="16" spans="5:17" x14ac:dyDescent="0.3">
      <c r="E16" s="3"/>
      <c r="F16" s="3"/>
      <c r="G16" s="3"/>
      <c r="J16" t="s">
        <v>17</v>
      </c>
      <c r="K16">
        <v>13</v>
      </c>
      <c r="L16">
        <v>20</v>
      </c>
      <c r="M16">
        <v>27.1</v>
      </c>
      <c r="N16">
        <v>41.3</v>
      </c>
      <c r="O16">
        <v>3210</v>
      </c>
      <c r="P16">
        <v>3158</v>
      </c>
    </row>
    <row r="17" spans="2:18" x14ac:dyDescent="0.3">
      <c r="E17" s="3"/>
      <c r="F17" s="3"/>
      <c r="G17" s="3"/>
      <c r="J17" t="s">
        <v>18</v>
      </c>
      <c r="K17">
        <v>18</v>
      </c>
      <c r="L17">
        <v>14</v>
      </c>
      <c r="M17">
        <v>9.1</v>
      </c>
      <c r="N17">
        <v>7.5</v>
      </c>
      <c r="O17">
        <v>1301</v>
      </c>
      <c r="P17">
        <v>1908</v>
      </c>
    </row>
    <row r="18" spans="2:18" x14ac:dyDescent="0.3">
      <c r="E18" s="3"/>
      <c r="F18" s="3"/>
      <c r="G18" s="3"/>
      <c r="J18" t="s">
        <v>19</v>
      </c>
    </row>
    <row r="19" spans="2:18" x14ac:dyDescent="0.3">
      <c r="E19" s="3"/>
      <c r="F19" s="3"/>
      <c r="G19" s="3"/>
      <c r="J19" t="s">
        <v>162</v>
      </c>
      <c r="K19">
        <v>20</v>
      </c>
      <c r="L19">
        <v>208</v>
      </c>
      <c r="M19">
        <v>33.9</v>
      </c>
      <c r="N19">
        <v>47</v>
      </c>
      <c r="O19">
        <v>6976</v>
      </c>
      <c r="P19">
        <v>5885</v>
      </c>
    </row>
    <row r="20" spans="2:18" x14ac:dyDescent="0.3">
      <c r="E20" s="3"/>
      <c r="F20" s="3"/>
      <c r="G20" s="3"/>
      <c r="J20" t="s">
        <v>163</v>
      </c>
      <c r="K20">
        <v>58</v>
      </c>
      <c r="M20">
        <v>39.9</v>
      </c>
      <c r="O20">
        <v>3925</v>
      </c>
    </row>
    <row r="21" spans="2:18" x14ac:dyDescent="0.3">
      <c r="E21" s="3"/>
      <c r="F21" s="3"/>
      <c r="G21" s="3"/>
      <c r="J21" t="s">
        <v>164</v>
      </c>
      <c r="K21">
        <v>54</v>
      </c>
      <c r="M21">
        <v>42.7</v>
      </c>
      <c r="O21">
        <v>4772</v>
      </c>
    </row>
    <row r="22" spans="2:18" x14ac:dyDescent="0.3">
      <c r="E22" s="3"/>
      <c r="F22" s="3"/>
      <c r="G22" s="3"/>
      <c r="J22" t="s">
        <v>165</v>
      </c>
      <c r="K22">
        <v>131</v>
      </c>
      <c r="M22">
        <v>30.2</v>
      </c>
      <c r="O22">
        <v>3768</v>
      </c>
    </row>
    <row r="23" spans="2:18" x14ac:dyDescent="0.3">
      <c r="E23" s="3"/>
      <c r="F23" s="3"/>
      <c r="G23" s="3"/>
      <c r="J23" t="s">
        <v>21</v>
      </c>
      <c r="K23">
        <v>1</v>
      </c>
      <c r="L23">
        <v>0</v>
      </c>
      <c r="M23">
        <v>10.4</v>
      </c>
      <c r="N23">
        <v>0</v>
      </c>
      <c r="O23">
        <v>835</v>
      </c>
      <c r="P23">
        <v>0</v>
      </c>
    </row>
    <row r="24" spans="2:18" x14ac:dyDescent="0.3">
      <c r="E24" s="3"/>
      <c r="F24" s="3"/>
      <c r="G24" s="3"/>
      <c r="J24" t="s">
        <v>152</v>
      </c>
      <c r="K24">
        <v>26</v>
      </c>
      <c r="L24">
        <v>0</v>
      </c>
      <c r="M24">
        <v>38.299999999999997</v>
      </c>
      <c r="N24">
        <v>0</v>
      </c>
      <c r="O24">
        <v>3913</v>
      </c>
      <c r="P24">
        <v>0</v>
      </c>
    </row>
    <row r="25" spans="2:18" x14ac:dyDescent="0.3">
      <c r="E25" s="3"/>
      <c r="F25" s="3"/>
      <c r="G25" s="3"/>
      <c r="J25" t="s">
        <v>13</v>
      </c>
      <c r="K25" s="3">
        <f>SUM(K15:K24)</f>
        <v>382</v>
      </c>
      <c r="L25" s="3">
        <f>SUM(L15:L24)</f>
        <v>388</v>
      </c>
      <c r="M25">
        <v>34</v>
      </c>
      <c r="N25">
        <v>34</v>
      </c>
      <c r="O25">
        <v>3469</v>
      </c>
      <c r="P25">
        <v>4555</v>
      </c>
    </row>
    <row r="26" spans="2:18" x14ac:dyDescent="0.3">
      <c r="E26" s="3"/>
      <c r="F26" s="3"/>
      <c r="G26" s="3"/>
    </row>
    <row r="27" spans="2:18" x14ac:dyDescent="0.3">
      <c r="E27" s="3"/>
      <c r="F27" s="3"/>
      <c r="G27" s="3"/>
      <c r="J27" t="s">
        <v>161</v>
      </c>
    </row>
    <row r="28" spans="2:18" x14ac:dyDescent="0.3">
      <c r="E28" s="3"/>
      <c r="F28" s="3"/>
      <c r="G28" s="3"/>
      <c r="J28" t="s">
        <v>22</v>
      </c>
      <c r="K28" t="s">
        <v>23</v>
      </c>
      <c r="L28" t="s">
        <v>24</v>
      </c>
      <c r="M28" t="s">
        <v>25</v>
      </c>
      <c r="N28" t="s">
        <v>26</v>
      </c>
      <c r="O28" t="s">
        <v>27</v>
      </c>
      <c r="P28" t="s">
        <v>28</v>
      </c>
      <c r="Q28" t="s">
        <v>29</v>
      </c>
      <c r="R28" t="s">
        <v>30</v>
      </c>
    </row>
    <row r="29" spans="2:18" x14ac:dyDescent="0.3">
      <c r="E29" s="3"/>
      <c r="F29" s="3"/>
      <c r="G29" s="3"/>
      <c r="J29">
        <v>1995</v>
      </c>
      <c r="K29">
        <v>559</v>
      </c>
      <c r="L29">
        <v>41.8</v>
      </c>
      <c r="M29">
        <v>2</v>
      </c>
      <c r="N29">
        <v>0</v>
      </c>
      <c r="O29">
        <v>154</v>
      </c>
      <c r="P29">
        <v>11.5</v>
      </c>
      <c r="Q29">
        <v>403</v>
      </c>
      <c r="R29">
        <v>30.2</v>
      </c>
    </row>
    <row r="30" spans="2:18" x14ac:dyDescent="0.3">
      <c r="B30" s="3"/>
      <c r="C30" s="3"/>
      <c r="D30" s="3"/>
      <c r="E30" s="3"/>
      <c r="F30" s="3"/>
      <c r="G30" s="3"/>
      <c r="J30">
        <v>1996</v>
      </c>
      <c r="K30">
        <v>472</v>
      </c>
      <c r="L30">
        <v>35.4</v>
      </c>
      <c r="M30">
        <v>0</v>
      </c>
      <c r="N30">
        <v>0</v>
      </c>
      <c r="O30">
        <v>155</v>
      </c>
      <c r="P30">
        <v>11.6</v>
      </c>
      <c r="Q30">
        <v>317</v>
      </c>
      <c r="R30">
        <v>23.8</v>
      </c>
    </row>
    <row r="31" spans="2:18" x14ac:dyDescent="0.3">
      <c r="B31" s="3"/>
      <c r="C31" s="3"/>
      <c r="D31" s="3"/>
      <c r="E31" s="3"/>
      <c r="F31" s="3"/>
      <c r="G31" s="3"/>
      <c r="J31">
        <v>1997</v>
      </c>
      <c r="K31">
        <v>464</v>
      </c>
      <c r="L31">
        <v>33.700000000000003</v>
      </c>
      <c r="M31">
        <v>3</v>
      </c>
      <c r="N31">
        <v>0.2</v>
      </c>
      <c r="O31">
        <v>162</v>
      </c>
      <c r="P31">
        <v>11.8</v>
      </c>
      <c r="Q31">
        <v>299</v>
      </c>
      <c r="R31">
        <v>21.7</v>
      </c>
    </row>
    <row r="32" spans="2:18" x14ac:dyDescent="0.3">
      <c r="B32" s="3"/>
      <c r="C32" s="3"/>
      <c r="D32" s="3"/>
      <c r="E32" s="3"/>
      <c r="F32" s="3"/>
      <c r="G32" s="3"/>
      <c r="J32">
        <v>1998</v>
      </c>
      <c r="K32">
        <v>382</v>
      </c>
      <c r="L32">
        <v>29</v>
      </c>
      <c r="M32">
        <v>12</v>
      </c>
      <c r="N32">
        <v>0.9</v>
      </c>
      <c r="O32">
        <v>118</v>
      </c>
      <c r="P32">
        <v>9</v>
      </c>
      <c r="Q32">
        <v>252</v>
      </c>
      <c r="R32">
        <v>19.100000000000001</v>
      </c>
    </row>
    <row r="33" spans="2:21" x14ac:dyDescent="0.3">
      <c r="B33" s="3"/>
      <c r="C33" s="3"/>
      <c r="D33" s="3"/>
      <c r="E33" s="3"/>
      <c r="F33" s="3"/>
      <c r="G33" s="3"/>
      <c r="J33">
        <v>1999</v>
      </c>
      <c r="K33">
        <v>388</v>
      </c>
      <c r="L33">
        <v>34</v>
      </c>
      <c r="M33">
        <v>1</v>
      </c>
      <c r="N33">
        <v>0.1</v>
      </c>
      <c r="O33">
        <v>113</v>
      </c>
      <c r="P33">
        <v>9.9</v>
      </c>
      <c r="Q33">
        <v>274</v>
      </c>
      <c r="R33">
        <v>24</v>
      </c>
    </row>
    <row r="34" spans="2:21" x14ac:dyDescent="0.3">
      <c r="B34" s="3"/>
      <c r="C34" s="3"/>
      <c r="D34" s="3"/>
      <c r="E34" s="3"/>
      <c r="F34" s="3"/>
      <c r="G34" s="3"/>
    </row>
    <row r="35" spans="2:21" x14ac:dyDescent="0.3">
      <c r="B35" s="3"/>
      <c r="C35" s="3"/>
      <c r="D35" s="3"/>
      <c r="E35" s="3"/>
      <c r="F35" s="3"/>
      <c r="G35" s="3"/>
    </row>
    <row r="36" spans="2:21" x14ac:dyDescent="0.3">
      <c r="B36" s="3"/>
      <c r="C36" s="3"/>
      <c r="D36" s="3"/>
      <c r="E36" s="3"/>
      <c r="F36" s="3"/>
      <c r="G36" s="3"/>
    </row>
    <row r="37" spans="2:21" x14ac:dyDescent="0.3">
      <c r="B37" s="3"/>
      <c r="C37" s="3"/>
      <c r="D37" s="3"/>
      <c r="E37" s="3"/>
      <c r="F37" s="3"/>
      <c r="G37" s="3"/>
    </row>
    <row r="38" spans="2:21" x14ac:dyDescent="0.3">
      <c r="E38" s="3"/>
      <c r="F38" s="3"/>
      <c r="G38" s="3"/>
    </row>
    <row r="39" spans="2:21" x14ac:dyDescent="0.3">
      <c r="E39" s="3"/>
      <c r="F39" s="3"/>
      <c r="G39" s="3"/>
    </row>
    <row r="47" spans="2:21" x14ac:dyDescent="0.3">
      <c r="J47" t="s">
        <v>68</v>
      </c>
      <c r="K47" t="s">
        <v>76</v>
      </c>
      <c r="L47" t="s">
        <v>69</v>
      </c>
      <c r="M47" t="s">
        <v>70</v>
      </c>
      <c r="N47" t="s">
        <v>71</v>
      </c>
      <c r="O47" t="s">
        <v>72</v>
      </c>
      <c r="P47" t="s">
        <v>73</v>
      </c>
      <c r="Q47" t="s">
        <v>128</v>
      </c>
      <c r="R47" t="s">
        <v>75</v>
      </c>
      <c r="S47" t="s">
        <v>78</v>
      </c>
      <c r="T47" t="s">
        <v>79</v>
      </c>
      <c r="U47" t="s">
        <v>129</v>
      </c>
    </row>
    <row r="48" spans="2:21" x14ac:dyDescent="0.3">
      <c r="J48">
        <v>388</v>
      </c>
      <c r="K48" t="s">
        <v>160</v>
      </c>
      <c r="L48">
        <v>1</v>
      </c>
      <c r="M48">
        <v>113</v>
      </c>
      <c r="N48">
        <v>274</v>
      </c>
      <c r="O48">
        <v>47</v>
      </c>
      <c r="P48">
        <v>314</v>
      </c>
      <c r="Q48" t="s">
        <v>160</v>
      </c>
      <c r="R48">
        <v>13</v>
      </c>
      <c r="S48">
        <v>52043</v>
      </c>
      <c r="T48">
        <v>4555</v>
      </c>
      <c r="U48">
        <v>134.1</v>
      </c>
    </row>
    <row r="50" spans="7:11" x14ac:dyDescent="0.3">
      <c r="J50" t="s">
        <v>77</v>
      </c>
      <c r="K50">
        <v>34</v>
      </c>
    </row>
    <row r="61" spans="7:11" x14ac:dyDescent="0.3">
      <c r="G61" s="3"/>
    </row>
    <row r="62" spans="7:11" x14ac:dyDescent="0.3">
      <c r="G62" s="3"/>
    </row>
    <row r="63" spans="7:11" x14ac:dyDescent="0.3">
      <c r="G63" s="3"/>
    </row>
    <row r="64" spans="7:11" x14ac:dyDescent="0.3">
      <c r="G64" s="3"/>
    </row>
    <row r="65" spans="7:7" x14ac:dyDescent="0.3">
      <c r="G65" s="3"/>
    </row>
    <row r="66" spans="7:7" x14ac:dyDescent="0.3">
      <c r="G66" s="3"/>
    </row>
    <row r="67" spans="7:7" x14ac:dyDescent="0.3">
      <c r="G67" s="3"/>
    </row>
    <row r="68" spans="7:7" x14ac:dyDescent="0.3">
      <c r="G68" s="3"/>
    </row>
    <row r="69" spans="7:7" x14ac:dyDescent="0.3">
      <c r="G69" s="3"/>
    </row>
    <row r="70" spans="7:7" x14ac:dyDescent="0.3">
      <c r="G70" s="3"/>
    </row>
    <row r="71" spans="7:7" x14ac:dyDescent="0.3">
      <c r="G71" s="3"/>
    </row>
    <row r="72" spans="7:7" x14ac:dyDescent="0.3">
      <c r="G72" s="3"/>
    </row>
    <row r="73" spans="7:7" x14ac:dyDescent="0.3">
      <c r="G73" s="3"/>
    </row>
    <row r="74" spans="7:7" x14ac:dyDescent="0.3">
      <c r="G74" s="3"/>
    </row>
    <row r="75" spans="7:7" x14ac:dyDescent="0.3">
      <c r="G75" s="3"/>
    </row>
    <row r="76" spans="7:7" x14ac:dyDescent="0.3">
      <c r="G76" s="3"/>
    </row>
    <row r="77" spans="7:7" x14ac:dyDescent="0.3">
      <c r="G77" s="3"/>
    </row>
    <row r="78" spans="7:7" x14ac:dyDescent="0.3">
      <c r="G78" s="3"/>
    </row>
    <row r="79" spans="7:7" x14ac:dyDescent="0.3">
      <c r="G79" s="3"/>
    </row>
    <row r="80" spans="7:7" x14ac:dyDescent="0.3">
      <c r="G80" s="3"/>
    </row>
    <row r="81" spans="7:7" x14ac:dyDescent="0.3">
      <c r="G81" s="3"/>
    </row>
    <row r="82" spans="7:7" x14ac:dyDescent="0.3">
      <c r="G82" s="3"/>
    </row>
  </sheetData>
  <phoneticPr fontId="2" type="noConversion"/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6C5A-B565-4CE6-9CA8-336AE3CA3750}">
  <dimension ref="A1:S88"/>
  <sheetViews>
    <sheetView zoomScale="70" zoomScaleNormal="70" workbookViewId="0">
      <selection activeCell="C4" sqref="C4"/>
    </sheetView>
  </sheetViews>
  <sheetFormatPr baseColWidth="10" defaultRowHeight="14.4" x14ac:dyDescent="0.3"/>
  <sheetData>
    <row r="1" spans="1:19" x14ac:dyDescent="0.3">
      <c r="A1" t="s">
        <v>209</v>
      </c>
    </row>
    <row r="2" spans="1:19" x14ac:dyDescent="0.3">
      <c r="A2" t="s">
        <v>43</v>
      </c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  <c r="N2">
        <v>2016</v>
      </c>
      <c r="O2">
        <v>2017</v>
      </c>
      <c r="P2">
        <v>2018</v>
      </c>
      <c r="Q2">
        <v>2019</v>
      </c>
      <c r="R2" t="s">
        <v>214</v>
      </c>
    </row>
    <row r="3" spans="1:19" x14ac:dyDescent="0.3">
      <c r="A3" s="7" t="s">
        <v>51</v>
      </c>
      <c r="B3" s="7">
        <f>SUM(Bergfrei!Q53,'Bundeseigen-Steinsalz'!Q53,'Bundeseigen-Kohlenwasserstoffe'!Q53,Grundeigen!Q53,'Bergbautechnische Aspekte'!Q53)</f>
        <v>1</v>
      </c>
      <c r="C3" s="7">
        <f>SUM(Bergfrei!P53,'Bundeseigen-Steinsalz'!P53,'Bundeseigen-Kohlenwasserstoffe'!P53,Grundeigen!P53,'Bergbautechnische Aspekte'!P53)</f>
        <v>3</v>
      </c>
      <c r="D3" s="7">
        <f>SUM(Bergfrei!O53,'Bundeseigen-Steinsalz'!O53,'Bundeseigen-Kohlenwasserstoffe'!O53,Grundeigen!O53,'Bergbautechnische Aspekte'!O53)</f>
        <v>5</v>
      </c>
      <c r="E3" s="7">
        <f>SUM(Bergfrei!N53,'Bundeseigen-Steinsalz'!N53,'Bundeseigen-Kohlenwasserstoffe'!N53,Grundeigen!N53,'Bergbautechnische Aspekte'!N53)</f>
        <v>2</v>
      </c>
      <c r="F3" s="7">
        <f>SUM(Bergfrei!M53,'Bundeseigen-Steinsalz'!M53,'Bundeseigen-Kohlenwasserstoffe'!M53,Grundeigen!M53,'Bergbautechnische Aspekte'!M53)</f>
        <v>0</v>
      </c>
      <c r="G3" s="7">
        <f>SUM(Bergfrei!L53,'Bundeseigen-Steinsalz'!L53,'Bundeseigen-Kohlenwasserstoffe'!L53,Grundeigen!L53,'Bergbautechnische Aspekte'!L53)</f>
        <v>3</v>
      </c>
      <c r="H3" s="7">
        <f>SUM(Bergfrei!K53,'Bundeseigen-Steinsalz'!K53,'Bundeseigen-Kohlenwasserstoffe'!K53,Grundeigen!K53,'Bergbautechnische Aspekte'!K53)</f>
        <v>1</v>
      </c>
      <c r="I3" s="7">
        <f>SUM(Bergfrei!J53,'Bundeseigen-Steinsalz'!J53,'Bundeseigen-Kohlenwasserstoffe'!J53,Grundeigen!J53,'Bergbautechnische Aspekte'!J53)</f>
        <v>4</v>
      </c>
      <c r="J3" s="7">
        <f>SUM(Bergfrei!I53,'Bundeseigen-Steinsalz'!I53,'Bundeseigen-Kohlenwasserstoffe'!I53,Grundeigen!I53,'Bergbautechnische Aspekte'!I53)</f>
        <v>1</v>
      </c>
      <c r="K3" s="7">
        <f>SUM(Bergfrei!H53,'Bundeseigen-Steinsalz'!H53,'Bundeseigen-Kohlenwasserstoffe'!H53,Grundeigen!H53,'Bergbautechnische Aspekte'!H53)</f>
        <v>3</v>
      </c>
      <c r="L3" s="7">
        <f>SUM(Bergfrei!G53,'Bundeseigen-Steinsalz'!G53,'Bundeseigen-Kohlenwasserstoffe'!G53,Grundeigen!G53,'Bergbautechnische Aspekte'!G53)</f>
        <v>1</v>
      </c>
      <c r="M3" s="7">
        <f>SUM(Bergfrei!F53,'Bundeseigen-Steinsalz'!F53,'Bundeseigen-Kohlenwasserstoffe'!F53,Grundeigen!F53,'Bergbautechnische Aspekte'!F53)</f>
        <v>0</v>
      </c>
      <c r="N3" s="7">
        <f>SUM(Bergfrei!E53,'Bundeseigen-Steinsalz'!E53,'Bundeseigen-Kohlenwasserstoffe'!E53,Grundeigen!E53,'Bergbautechnische Aspekte'!E53)</f>
        <v>1</v>
      </c>
      <c r="O3" s="7">
        <f>SUM(Bergfrei!D53,'Bundeseigen-Steinsalz'!D53,'Bundeseigen-Kohlenwasserstoffe'!D53,Grundeigen!D53,'Bergbautechnische Aspekte'!D53)</f>
        <v>0</v>
      </c>
      <c r="P3" s="7">
        <f>SUM(Bergfrei!C53,'Bundeseigen-Steinsalz'!C53,'Bundeseigen-Kohlenwasserstoffe'!C53,Grundeigen!C53,'Bergbautechnische Aspekte'!C53)</f>
        <v>3</v>
      </c>
      <c r="Q3" s="7">
        <f>SUM(Bergfrei!B53,'Bundeseigen-Steinsalz'!B53,'Bundeseigen-Kohlenwasserstoffe'!B53,Grundeigen!B53,'Bergbautechnische Aspekte'!B53)</f>
        <v>1</v>
      </c>
      <c r="R3">
        <f t="shared" ref="R3:R12" si="0">SUM(B3:Q3)</f>
        <v>29</v>
      </c>
      <c r="S3" s="6">
        <f>R3/$R$12</f>
        <v>7.4550128534704371E-2</v>
      </c>
    </row>
    <row r="4" spans="1:19" x14ac:dyDescent="0.3">
      <c r="A4" s="7" t="s">
        <v>65</v>
      </c>
      <c r="B4" s="7">
        <f>SUM(Bergfrei!Q54,'Bundeseigen-Steinsalz'!Q54,'Bundeseigen-Kohlenwasserstoffe'!Q54,Grundeigen!Q54,'Bergbautechnische Aspekte'!Q54)</f>
        <v>2</v>
      </c>
      <c r="C4" s="7">
        <f>SUM(Bergfrei!P54,'Bundeseigen-Steinsalz'!P54,'Bundeseigen-Kohlenwasserstoffe'!P54,Grundeigen!P54,'Bergbautechnische Aspekte'!P54)</f>
        <v>1</v>
      </c>
      <c r="D4" s="7">
        <f>SUM(Bergfrei!O54,'Bundeseigen-Steinsalz'!O54,'Bundeseigen-Kohlenwasserstoffe'!O54,Grundeigen!O54,'Bergbautechnische Aspekte'!O54)</f>
        <v>1</v>
      </c>
      <c r="E4" s="7">
        <f>SUM(Bergfrei!N54,'Bundeseigen-Steinsalz'!N54,'Bundeseigen-Kohlenwasserstoffe'!N54,Grundeigen!N54,'Bergbautechnische Aspekte'!N54)</f>
        <v>0</v>
      </c>
      <c r="F4" s="7">
        <f>SUM(Bergfrei!M54,'Bundeseigen-Steinsalz'!M54,'Bundeseigen-Kohlenwasserstoffe'!M54,Grundeigen!M54,'Bergbautechnische Aspekte'!M54)</f>
        <v>2</v>
      </c>
      <c r="G4" s="7">
        <f>SUM(Bergfrei!L54,'Bundeseigen-Steinsalz'!L54,'Bundeseigen-Kohlenwasserstoffe'!L54,Grundeigen!L54,'Bergbautechnische Aspekte'!L54)</f>
        <v>2</v>
      </c>
      <c r="H4" s="7">
        <f>SUM(Bergfrei!K54,'Bundeseigen-Steinsalz'!K54,'Bundeseigen-Kohlenwasserstoffe'!K54,Grundeigen!K54,'Bergbautechnische Aspekte'!K54)</f>
        <v>2</v>
      </c>
      <c r="I4" s="7">
        <f>SUM(Bergfrei!J54,'Bundeseigen-Steinsalz'!J54,'Bundeseigen-Kohlenwasserstoffe'!J54,Grundeigen!J54,'Bergbautechnische Aspekte'!J54)</f>
        <v>0</v>
      </c>
      <c r="J4" s="7">
        <f>SUM(Bergfrei!I54,'Bundeseigen-Steinsalz'!I54,'Bundeseigen-Kohlenwasserstoffe'!I54,Grundeigen!I54,'Bergbautechnische Aspekte'!I54)</f>
        <v>3</v>
      </c>
      <c r="K4" s="7">
        <f>SUM(Bergfrei!H54,'Bundeseigen-Steinsalz'!H54,'Bundeseigen-Kohlenwasserstoffe'!H54,Grundeigen!H54,'Bergbautechnische Aspekte'!H54)</f>
        <v>0</v>
      </c>
      <c r="L4" s="7">
        <f>SUM(Bergfrei!G54,'Bundeseigen-Steinsalz'!G54,'Bundeseigen-Kohlenwasserstoffe'!G54,Grundeigen!G54,'Bergbautechnische Aspekte'!G54)</f>
        <v>0</v>
      </c>
      <c r="M4" s="7">
        <f>SUM(Bergfrei!F54,'Bundeseigen-Steinsalz'!F54,'Bundeseigen-Kohlenwasserstoffe'!F54,Grundeigen!F54,'Bergbautechnische Aspekte'!F54)</f>
        <v>1</v>
      </c>
      <c r="N4" s="7">
        <f>SUM(Bergfrei!E54,'Bundeseigen-Steinsalz'!E54,'Bundeseigen-Kohlenwasserstoffe'!E54,Grundeigen!E54,'Bergbautechnische Aspekte'!E54)</f>
        <v>3</v>
      </c>
      <c r="O4" s="7">
        <f>SUM(Bergfrei!D54,'Bundeseigen-Steinsalz'!D54,'Bundeseigen-Kohlenwasserstoffe'!D54,Grundeigen!D54,'Bergbautechnische Aspekte'!D54)</f>
        <v>2</v>
      </c>
      <c r="P4" s="7">
        <f>SUM(Bergfrei!C54,'Bundeseigen-Steinsalz'!C54,'Bundeseigen-Kohlenwasserstoffe'!C54,Grundeigen!C54,'Bergbautechnische Aspekte'!C54)</f>
        <v>0</v>
      </c>
      <c r="Q4" s="7">
        <f>SUM(Bergfrei!B54,'Bundeseigen-Steinsalz'!B54,'Bundeseigen-Kohlenwasserstoffe'!B54,Grundeigen!B54,'Bergbautechnische Aspekte'!B54)</f>
        <v>0</v>
      </c>
      <c r="R4">
        <f t="shared" si="0"/>
        <v>19</v>
      </c>
      <c r="S4" s="6">
        <f t="shared" ref="S4:S12" si="1">R4/$R$12</f>
        <v>4.8843187660668377E-2</v>
      </c>
    </row>
    <row r="5" spans="1:19" x14ac:dyDescent="0.3">
      <c r="A5" s="7" t="s">
        <v>44</v>
      </c>
      <c r="B5" s="7">
        <f>SUM(Bergfrei!Q55,'Bundeseigen-Steinsalz'!Q55,'Bundeseigen-Kohlenwasserstoffe'!Q55,Grundeigen!Q55,'Bergbautechnische Aspekte'!Q55)</f>
        <v>0</v>
      </c>
      <c r="C5" s="7">
        <f>SUM(Bergfrei!P55,'Bundeseigen-Steinsalz'!P55,'Bundeseigen-Kohlenwasserstoffe'!P55,Grundeigen!P55,'Bergbautechnische Aspekte'!P55)</f>
        <v>0</v>
      </c>
      <c r="D5" s="7">
        <f>SUM(Bergfrei!O55,'Bundeseigen-Steinsalz'!O55,'Bundeseigen-Kohlenwasserstoffe'!O55,Grundeigen!O55,'Bergbautechnische Aspekte'!O55)</f>
        <v>1</v>
      </c>
      <c r="E5" s="7">
        <f>SUM(Bergfrei!N55,'Bundeseigen-Steinsalz'!N55,'Bundeseigen-Kohlenwasserstoffe'!N55,Grundeigen!N55,'Bergbautechnische Aspekte'!N55)</f>
        <v>2</v>
      </c>
      <c r="F5" s="7">
        <f>SUM(Bergfrei!M55,'Bundeseigen-Steinsalz'!M55,'Bundeseigen-Kohlenwasserstoffe'!M55,Grundeigen!M55,'Bergbautechnische Aspekte'!M55)</f>
        <v>2</v>
      </c>
      <c r="G5" s="7">
        <f>SUM(Bergfrei!L55,'Bundeseigen-Steinsalz'!L55,'Bundeseigen-Kohlenwasserstoffe'!L55,Grundeigen!L55,'Bergbautechnische Aspekte'!L55)</f>
        <v>1</v>
      </c>
      <c r="H5" s="7">
        <f>SUM(Bergfrei!K55,'Bundeseigen-Steinsalz'!K55,'Bundeseigen-Kohlenwasserstoffe'!K55,Grundeigen!K55,'Bergbautechnische Aspekte'!K55)</f>
        <v>4</v>
      </c>
      <c r="I5" s="7">
        <f>SUM(Bergfrei!J55,'Bundeseigen-Steinsalz'!J55,'Bundeseigen-Kohlenwasserstoffe'!J55,Grundeigen!J55,'Bergbautechnische Aspekte'!J55)</f>
        <v>0</v>
      </c>
      <c r="J5" s="7">
        <f>SUM(Bergfrei!I55,'Bundeseigen-Steinsalz'!I55,'Bundeseigen-Kohlenwasserstoffe'!I55,Grundeigen!I55,'Bergbautechnische Aspekte'!I55)</f>
        <v>3</v>
      </c>
      <c r="K5" s="7">
        <f>SUM(Bergfrei!H55,'Bundeseigen-Steinsalz'!H55,'Bundeseigen-Kohlenwasserstoffe'!H55,Grundeigen!H55,'Bergbautechnische Aspekte'!H55)</f>
        <v>0</v>
      </c>
      <c r="L5" s="7">
        <f>SUM(Bergfrei!G55,'Bundeseigen-Steinsalz'!G55,'Bundeseigen-Kohlenwasserstoffe'!G55,Grundeigen!G55,'Bergbautechnische Aspekte'!G55)</f>
        <v>2</v>
      </c>
      <c r="M5" s="7">
        <f>SUM(Bergfrei!F55,'Bundeseigen-Steinsalz'!F55,'Bundeseigen-Kohlenwasserstoffe'!F55,Grundeigen!F55,'Bergbautechnische Aspekte'!F55)</f>
        <v>2</v>
      </c>
      <c r="N5" s="7">
        <f>SUM(Bergfrei!E55,'Bundeseigen-Steinsalz'!E55,'Bundeseigen-Kohlenwasserstoffe'!E55,Grundeigen!E55,'Bergbautechnische Aspekte'!E55)</f>
        <v>2</v>
      </c>
      <c r="O5" s="7">
        <f>SUM(Bergfrei!D55,'Bundeseigen-Steinsalz'!D55,'Bundeseigen-Kohlenwasserstoffe'!D55,Grundeigen!D55,'Bergbautechnische Aspekte'!D55)</f>
        <v>1</v>
      </c>
      <c r="P5" s="7">
        <f>SUM(Bergfrei!C55,'Bundeseigen-Steinsalz'!C55,'Bundeseigen-Kohlenwasserstoffe'!C55,Grundeigen!C55,'Bergbautechnische Aspekte'!C55)</f>
        <v>1</v>
      </c>
      <c r="Q5" s="7">
        <f>SUM(Bergfrei!B55,'Bundeseigen-Steinsalz'!B55,'Bundeseigen-Kohlenwasserstoffe'!B55,Grundeigen!B55,'Bergbautechnische Aspekte'!B55)</f>
        <v>0</v>
      </c>
      <c r="R5">
        <f t="shared" si="0"/>
        <v>21</v>
      </c>
      <c r="S5" s="6">
        <f t="shared" si="1"/>
        <v>5.3984575835475578E-2</v>
      </c>
    </row>
    <row r="6" spans="1:19" x14ac:dyDescent="0.3">
      <c r="A6" s="7" t="s">
        <v>45</v>
      </c>
      <c r="B6" s="7">
        <f>SUM(Bergfrei!Q56,'Bundeseigen-Steinsalz'!Q56,'Bundeseigen-Kohlenwasserstoffe'!Q56,Grundeigen!Q56,'Bergbautechnische Aspekte'!Q56)</f>
        <v>1</v>
      </c>
      <c r="C6" s="7">
        <f>SUM(Bergfrei!P56,'Bundeseigen-Steinsalz'!P56,'Bundeseigen-Kohlenwasserstoffe'!P56,Grundeigen!P56,'Bergbautechnische Aspekte'!P56)</f>
        <v>3</v>
      </c>
      <c r="D6" s="7">
        <f>SUM(Bergfrei!O56,'Bundeseigen-Steinsalz'!O56,'Bundeseigen-Kohlenwasserstoffe'!O56,Grundeigen!O56,'Bergbautechnische Aspekte'!O56)</f>
        <v>2</v>
      </c>
      <c r="E6" s="7">
        <f>SUM(Bergfrei!N56,'Bundeseigen-Steinsalz'!N56,'Bundeseigen-Kohlenwasserstoffe'!N56,Grundeigen!N56,'Bergbautechnische Aspekte'!N56)</f>
        <v>2</v>
      </c>
      <c r="F6" s="7">
        <f>SUM(Bergfrei!M56,'Bundeseigen-Steinsalz'!M56,'Bundeseigen-Kohlenwasserstoffe'!M56,Grundeigen!M56,'Bergbautechnische Aspekte'!M56)</f>
        <v>1</v>
      </c>
      <c r="G6" s="7">
        <f>SUM(Bergfrei!L56,'Bundeseigen-Steinsalz'!L56,'Bundeseigen-Kohlenwasserstoffe'!L56,Grundeigen!L56,'Bergbautechnische Aspekte'!L56)</f>
        <v>3</v>
      </c>
      <c r="H6" s="7">
        <f>SUM(Bergfrei!K56,'Bundeseigen-Steinsalz'!K56,'Bundeseigen-Kohlenwasserstoffe'!K56,Grundeigen!K56,'Bergbautechnische Aspekte'!K56)</f>
        <v>2</v>
      </c>
      <c r="I6" s="7">
        <f>SUM(Bergfrei!J56,'Bundeseigen-Steinsalz'!J56,'Bundeseigen-Kohlenwasserstoffe'!J56,Grundeigen!J56,'Bergbautechnische Aspekte'!J56)</f>
        <v>2</v>
      </c>
      <c r="J6" s="7">
        <f>SUM(Bergfrei!I56,'Bundeseigen-Steinsalz'!I56,'Bundeseigen-Kohlenwasserstoffe'!I56,Grundeigen!I56,'Bergbautechnische Aspekte'!I56)</f>
        <v>2</v>
      </c>
      <c r="K6" s="7">
        <f>SUM(Bergfrei!H56,'Bundeseigen-Steinsalz'!H56,'Bundeseigen-Kohlenwasserstoffe'!H56,Grundeigen!H56,'Bergbautechnische Aspekte'!H56)</f>
        <v>0</v>
      </c>
      <c r="L6" s="7">
        <f>SUM(Bergfrei!G56,'Bundeseigen-Steinsalz'!G56,'Bundeseigen-Kohlenwasserstoffe'!G56,Grundeigen!G56,'Bergbautechnische Aspekte'!G56)</f>
        <v>0</v>
      </c>
      <c r="M6" s="7">
        <f>SUM(Bergfrei!F56,'Bundeseigen-Steinsalz'!F56,'Bundeseigen-Kohlenwasserstoffe'!F56,Grundeigen!F56,'Bergbautechnische Aspekte'!F56)</f>
        <v>0</v>
      </c>
      <c r="N6" s="7">
        <f>SUM(Bergfrei!E56,'Bundeseigen-Steinsalz'!E56,'Bundeseigen-Kohlenwasserstoffe'!E56,Grundeigen!E56,'Bergbautechnische Aspekte'!E56)</f>
        <v>0</v>
      </c>
      <c r="O6" s="7">
        <f>SUM(Bergfrei!D56,'Bundeseigen-Steinsalz'!D56,'Bundeseigen-Kohlenwasserstoffe'!D56,Grundeigen!D56,'Bergbautechnische Aspekte'!D56)</f>
        <v>2</v>
      </c>
      <c r="P6" s="7">
        <f>SUM(Bergfrei!C56,'Bundeseigen-Steinsalz'!C56,'Bundeseigen-Kohlenwasserstoffe'!C56,Grundeigen!C56,'Bergbautechnische Aspekte'!C56)</f>
        <v>1</v>
      </c>
      <c r="Q6" s="7">
        <f>SUM(Bergfrei!B56,'Bundeseigen-Steinsalz'!B56,'Bundeseigen-Kohlenwasserstoffe'!B56,Grundeigen!B56,'Bergbautechnische Aspekte'!B56)</f>
        <v>0</v>
      </c>
      <c r="R6">
        <f t="shared" si="0"/>
        <v>21</v>
      </c>
      <c r="S6" s="6">
        <f t="shared" si="1"/>
        <v>5.3984575835475578E-2</v>
      </c>
    </row>
    <row r="7" spans="1:19" x14ac:dyDescent="0.3">
      <c r="A7" s="7" t="s">
        <v>46</v>
      </c>
      <c r="B7" s="7">
        <f>SUM(Bergfrei!Q57,'Bundeseigen-Steinsalz'!Q57,'Bundeseigen-Kohlenwasserstoffe'!Q57,Grundeigen!Q57,'Bergbautechnische Aspekte'!Q57)</f>
        <v>3</v>
      </c>
      <c r="C7" s="7">
        <f>SUM(Bergfrei!P57,'Bundeseigen-Steinsalz'!P57,'Bundeseigen-Kohlenwasserstoffe'!P57,Grundeigen!P57,'Bergbautechnische Aspekte'!P57)</f>
        <v>0</v>
      </c>
      <c r="D7" s="7">
        <f>SUM(Bergfrei!O57,'Bundeseigen-Steinsalz'!O57,'Bundeseigen-Kohlenwasserstoffe'!O57,Grundeigen!O57,'Bergbautechnische Aspekte'!O57)</f>
        <v>1</v>
      </c>
      <c r="E7" s="7">
        <f>SUM(Bergfrei!N57,'Bundeseigen-Steinsalz'!N57,'Bundeseigen-Kohlenwasserstoffe'!N57,Grundeigen!N57,'Bergbautechnische Aspekte'!N57)</f>
        <v>0</v>
      </c>
      <c r="F7" s="7">
        <f>SUM(Bergfrei!M57,'Bundeseigen-Steinsalz'!M57,'Bundeseigen-Kohlenwasserstoffe'!M57,Grundeigen!M57,'Bergbautechnische Aspekte'!M57)</f>
        <v>3</v>
      </c>
      <c r="G7" s="7">
        <f>SUM(Bergfrei!L57,'Bundeseigen-Steinsalz'!L57,'Bundeseigen-Kohlenwasserstoffe'!L57,Grundeigen!L57,'Bergbautechnische Aspekte'!L57)</f>
        <v>4</v>
      </c>
      <c r="H7" s="7">
        <f>SUM(Bergfrei!K57,'Bundeseigen-Steinsalz'!K57,'Bundeseigen-Kohlenwasserstoffe'!K57,Grundeigen!K57,'Bergbautechnische Aspekte'!K57)</f>
        <v>2</v>
      </c>
      <c r="I7" s="7">
        <f>SUM(Bergfrei!J57,'Bundeseigen-Steinsalz'!J57,'Bundeseigen-Kohlenwasserstoffe'!J57,Grundeigen!J57,'Bergbautechnische Aspekte'!J57)</f>
        <v>0</v>
      </c>
      <c r="J7" s="7">
        <f>SUM(Bergfrei!I57,'Bundeseigen-Steinsalz'!I57,'Bundeseigen-Kohlenwasserstoffe'!I57,Grundeigen!I57,'Bergbautechnische Aspekte'!I57)</f>
        <v>1</v>
      </c>
      <c r="K7" s="7">
        <f>SUM(Bergfrei!H57,'Bundeseigen-Steinsalz'!H57,'Bundeseigen-Kohlenwasserstoffe'!H57,Grundeigen!H57,'Bergbautechnische Aspekte'!H57)</f>
        <v>1</v>
      </c>
      <c r="L7" s="7">
        <f>SUM(Bergfrei!G57,'Bundeseigen-Steinsalz'!G57,'Bundeseigen-Kohlenwasserstoffe'!G57,Grundeigen!G57,'Bergbautechnische Aspekte'!G57)</f>
        <v>1</v>
      </c>
      <c r="M7" s="7">
        <f>SUM(Bergfrei!F57,'Bundeseigen-Steinsalz'!F57,'Bundeseigen-Kohlenwasserstoffe'!F57,Grundeigen!F57,'Bergbautechnische Aspekte'!F57)</f>
        <v>2</v>
      </c>
      <c r="N7" s="7">
        <f>SUM(Bergfrei!E57,'Bundeseigen-Steinsalz'!E57,'Bundeseigen-Kohlenwasserstoffe'!E57,Grundeigen!E57,'Bergbautechnische Aspekte'!E57)</f>
        <v>1</v>
      </c>
      <c r="O7" s="7">
        <f>SUM(Bergfrei!D57,'Bundeseigen-Steinsalz'!D57,'Bundeseigen-Kohlenwasserstoffe'!D57,Grundeigen!D57,'Bergbautechnische Aspekte'!D57)</f>
        <v>1</v>
      </c>
      <c r="P7" s="7">
        <f>SUM(Bergfrei!C57,'Bundeseigen-Steinsalz'!C57,'Bundeseigen-Kohlenwasserstoffe'!C57,Grundeigen!C57,'Bergbautechnische Aspekte'!C57)</f>
        <v>1</v>
      </c>
      <c r="Q7" s="7">
        <f>SUM(Bergfrei!B57,'Bundeseigen-Steinsalz'!B57,'Bundeseigen-Kohlenwasserstoffe'!B57,Grundeigen!B57,'Bergbautechnische Aspekte'!B57)</f>
        <v>1</v>
      </c>
      <c r="R7">
        <f t="shared" si="0"/>
        <v>22</v>
      </c>
      <c r="S7" s="6">
        <f t="shared" si="1"/>
        <v>5.6555269922879174E-2</v>
      </c>
    </row>
    <row r="8" spans="1:19" x14ac:dyDescent="0.3">
      <c r="A8" s="7" t="s">
        <v>47</v>
      </c>
      <c r="B8" s="7">
        <f>SUM(Bergfrei!Q58,'Bundeseigen-Steinsalz'!Q58,'Bundeseigen-Kohlenwasserstoffe'!Q58,Grundeigen!Q58,'Bergbautechnische Aspekte'!Q58)</f>
        <v>7</v>
      </c>
      <c r="C8" s="7">
        <f>SUM(Bergfrei!P58,'Bundeseigen-Steinsalz'!P58,'Bundeseigen-Kohlenwasserstoffe'!P58,Grundeigen!P58,'Bergbautechnische Aspekte'!P58)</f>
        <v>14</v>
      </c>
      <c r="D8" s="7">
        <f>SUM(Bergfrei!O58,'Bundeseigen-Steinsalz'!O58,'Bundeseigen-Kohlenwasserstoffe'!O58,Grundeigen!O58,'Bergbautechnische Aspekte'!O58)</f>
        <v>11</v>
      </c>
      <c r="E8" s="7">
        <f>SUM(Bergfrei!N58,'Bundeseigen-Steinsalz'!N58,'Bundeseigen-Kohlenwasserstoffe'!N58,Grundeigen!N58,'Bergbautechnische Aspekte'!N58)</f>
        <v>14</v>
      </c>
      <c r="F8" s="7">
        <f>SUM(Bergfrei!M58,'Bundeseigen-Steinsalz'!M58,'Bundeseigen-Kohlenwasserstoffe'!M58,Grundeigen!M58,'Bergbautechnische Aspekte'!M58)</f>
        <v>8</v>
      </c>
      <c r="G8" s="7">
        <f>SUM(Bergfrei!L58,'Bundeseigen-Steinsalz'!L58,'Bundeseigen-Kohlenwasserstoffe'!L58,Grundeigen!L58,'Bergbautechnische Aspekte'!L58)</f>
        <v>9</v>
      </c>
      <c r="H8" s="7">
        <f>SUM(Bergfrei!K58,'Bundeseigen-Steinsalz'!K58,'Bundeseigen-Kohlenwasserstoffe'!K58,Grundeigen!K58,'Bergbautechnische Aspekte'!K58)</f>
        <v>15</v>
      </c>
      <c r="I8" s="7">
        <f>SUM(Bergfrei!J58,'Bundeseigen-Steinsalz'!J58,'Bundeseigen-Kohlenwasserstoffe'!J58,Grundeigen!J58,'Bergbautechnische Aspekte'!J58)</f>
        <v>7</v>
      </c>
      <c r="J8" s="7">
        <f>SUM(Bergfrei!I58,'Bundeseigen-Steinsalz'!I58,'Bundeseigen-Kohlenwasserstoffe'!I58,Grundeigen!I58,'Bergbautechnische Aspekte'!I58)</f>
        <v>7</v>
      </c>
      <c r="K8" s="7">
        <f>SUM(Bergfrei!H58,'Bundeseigen-Steinsalz'!H58,'Bundeseigen-Kohlenwasserstoffe'!H58,Grundeigen!H58,'Bergbautechnische Aspekte'!H58)</f>
        <v>10</v>
      </c>
      <c r="L8" s="7">
        <f>SUM(Bergfrei!G58,'Bundeseigen-Steinsalz'!G58,'Bundeseigen-Kohlenwasserstoffe'!G58,Grundeigen!G58,'Bergbautechnische Aspekte'!G58)</f>
        <v>4</v>
      </c>
      <c r="M8" s="7">
        <f>SUM(Bergfrei!F58,'Bundeseigen-Steinsalz'!F58,'Bundeseigen-Kohlenwasserstoffe'!F58,Grundeigen!F58,'Bergbautechnische Aspekte'!F58)</f>
        <v>11</v>
      </c>
      <c r="N8" s="7">
        <f>SUM(Bergfrei!E58,'Bundeseigen-Steinsalz'!E58,'Bundeseigen-Kohlenwasserstoffe'!E58,Grundeigen!E58,'Bergbautechnische Aspekte'!E58)</f>
        <v>9</v>
      </c>
      <c r="O8" s="7">
        <f>SUM(Bergfrei!D58,'Bundeseigen-Steinsalz'!D58,'Bundeseigen-Kohlenwasserstoffe'!D58,Grundeigen!D58,'Bergbautechnische Aspekte'!D58)</f>
        <v>8</v>
      </c>
      <c r="P8" s="7">
        <f>SUM(Bergfrei!C58,'Bundeseigen-Steinsalz'!C58,'Bundeseigen-Kohlenwasserstoffe'!C58,Grundeigen!C58,'Bergbautechnische Aspekte'!C58)</f>
        <v>11</v>
      </c>
      <c r="Q8" s="7">
        <f>SUM(Bergfrei!B58,'Bundeseigen-Steinsalz'!B58,'Bundeseigen-Kohlenwasserstoffe'!B58,Grundeigen!B58,'Bergbautechnische Aspekte'!B58)</f>
        <v>6</v>
      </c>
      <c r="R8">
        <f t="shared" si="0"/>
        <v>151</v>
      </c>
      <c r="S8" s="6">
        <f t="shared" si="1"/>
        <v>0.38817480719794345</v>
      </c>
    </row>
    <row r="9" spans="1:19" x14ac:dyDescent="0.3">
      <c r="A9" s="7" t="s">
        <v>48</v>
      </c>
      <c r="B9" s="7">
        <f>SUM(Bergfrei!Q59,'Bundeseigen-Steinsalz'!Q59,'Bundeseigen-Kohlenwasserstoffe'!Q59,Grundeigen!Q59,'Bergbautechnische Aspekte'!Q59)</f>
        <v>4</v>
      </c>
      <c r="C9" s="7">
        <f>SUM(Bergfrei!P59,'Bundeseigen-Steinsalz'!P59,'Bundeseigen-Kohlenwasserstoffe'!P59,Grundeigen!P59,'Bergbautechnische Aspekte'!P59)</f>
        <v>0</v>
      </c>
      <c r="D9" s="7">
        <f>SUM(Bergfrei!O59,'Bundeseigen-Steinsalz'!O59,'Bundeseigen-Kohlenwasserstoffe'!O59,Grundeigen!O59,'Bergbautechnische Aspekte'!O59)</f>
        <v>4</v>
      </c>
      <c r="E9" s="7">
        <f>SUM(Bergfrei!N59,'Bundeseigen-Steinsalz'!N59,'Bundeseigen-Kohlenwasserstoffe'!N59,Grundeigen!N59,'Bergbautechnische Aspekte'!N59)</f>
        <v>2</v>
      </c>
      <c r="F9" s="7">
        <f>SUM(Bergfrei!M59,'Bundeseigen-Steinsalz'!M59,'Bundeseigen-Kohlenwasserstoffe'!M59,Grundeigen!M59,'Bergbautechnische Aspekte'!M59)</f>
        <v>2</v>
      </c>
      <c r="G9" s="7">
        <f>SUM(Bergfrei!L59,'Bundeseigen-Steinsalz'!L59,'Bundeseigen-Kohlenwasserstoffe'!L59,Grundeigen!L59,'Bergbautechnische Aspekte'!L59)</f>
        <v>5</v>
      </c>
      <c r="H9" s="7">
        <f>SUM(Bergfrei!K59,'Bundeseigen-Steinsalz'!K59,'Bundeseigen-Kohlenwasserstoffe'!K59,Grundeigen!K59,'Bergbautechnische Aspekte'!K59)</f>
        <v>1</v>
      </c>
      <c r="I9" s="7">
        <f>SUM(Bergfrei!J59,'Bundeseigen-Steinsalz'!J59,'Bundeseigen-Kohlenwasserstoffe'!J59,Grundeigen!J59,'Bergbautechnische Aspekte'!J59)</f>
        <v>2</v>
      </c>
      <c r="J9" s="7">
        <f>SUM(Bergfrei!I59,'Bundeseigen-Steinsalz'!I59,'Bundeseigen-Kohlenwasserstoffe'!I59,Grundeigen!I59,'Bergbautechnische Aspekte'!I59)</f>
        <v>4</v>
      </c>
      <c r="K9" s="7">
        <f>SUM(Bergfrei!H59,'Bundeseigen-Steinsalz'!H59,'Bundeseigen-Kohlenwasserstoffe'!H59,Grundeigen!H59,'Bergbautechnische Aspekte'!H59)</f>
        <v>1</v>
      </c>
      <c r="L9" s="7">
        <f>SUM(Bergfrei!G59,'Bundeseigen-Steinsalz'!G59,'Bundeseigen-Kohlenwasserstoffe'!G59,Grundeigen!G59,'Bergbautechnische Aspekte'!G59)</f>
        <v>0</v>
      </c>
      <c r="M9" s="7">
        <f>SUM(Bergfrei!F59,'Bundeseigen-Steinsalz'!F59,'Bundeseigen-Kohlenwasserstoffe'!F59,Grundeigen!F59,'Bergbautechnische Aspekte'!F59)</f>
        <v>4</v>
      </c>
      <c r="N9" s="7">
        <f>SUM(Bergfrei!E59,'Bundeseigen-Steinsalz'!E59,'Bundeseigen-Kohlenwasserstoffe'!E59,Grundeigen!E59,'Bergbautechnische Aspekte'!E59)</f>
        <v>4</v>
      </c>
      <c r="O9" s="7">
        <f>SUM(Bergfrei!D59,'Bundeseigen-Steinsalz'!D59,'Bundeseigen-Kohlenwasserstoffe'!D59,Grundeigen!D59,'Bergbautechnische Aspekte'!D59)</f>
        <v>6</v>
      </c>
      <c r="P9" s="7">
        <f>SUM(Bergfrei!C59,'Bundeseigen-Steinsalz'!C59,'Bundeseigen-Kohlenwasserstoffe'!C59,Grundeigen!C59,'Bergbautechnische Aspekte'!C59)</f>
        <v>2</v>
      </c>
      <c r="Q9" s="7">
        <f>SUM(Bergfrei!B59,'Bundeseigen-Steinsalz'!B59,'Bundeseigen-Kohlenwasserstoffe'!B59,Grundeigen!B59,'Bergbautechnische Aspekte'!B59)</f>
        <v>4</v>
      </c>
      <c r="R9">
        <f t="shared" si="0"/>
        <v>45</v>
      </c>
      <c r="S9" s="6">
        <f t="shared" si="1"/>
        <v>0.11568123393316196</v>
      </c>
    </row>
    <row r="10" spans="1:19" x14ac:dyDescent="0.3">
      <c r="A10" s="7" t="s">
        <v>49</v>
      </c>
      <c r="B10" s="7">
        <f>SUM(Bergfrei!Q60,'Bundeseigen-Steinsalz'!Q60,'Bundeseigen-Kohlenwasserstoffe'!Q60,Grundeigen!Q60,'Bergbautechnische Aspekte'!Q60)</f>
        <v>9</v>
      </c>
      <c r="C10" s="7">
        <f>SUM(Bergfrei!P60,'Bundeseigen-Steinsalz'!P60,'Bundeseigen-Kohlenwasserstoffe'!P60,Grundeigen!P60,'Bergbautechnische Aspekte'!P60)</f>
        <v>4</v>
      </c>
      <c r="D10" s="7">
        <f>SUM(Bergfrei!O60,'Bundeseigen-Steinsalz'!O60,'Bundeseigen-Kohlenwasserstoffe'!O60,Grundeigen!O60,'Bergbautechnische Aspekte'!O60)</f>
        <v>5</v>
      </c>
      <c r="E10" s="7">
        <f>SUM(Bergfrei!N60,'Bundeseigen-Steinsalz'!N60,'Bundeseigen-Kohlenwasserstoffe'!N60,Grundeigen!N60,'Bergbautechnische Aspekte'!N60)</f>
        <v>3</v>
      </c>
      <c r="F10" s="7">
        <f>SUM(Bergfrei!M60,'Bundeseigen-Steinsalz'!M60,'Bundeseigen-Kohlenwasserstoffe'!M60,Grundeigen!M60,'Bergbautechnische Aspekte'!M60)</f>
        <v>5</v>
      </c>
      <c r="G10" s="7">
        <f>SUM(Bergfrei!L60,'Bundeseigen-Steinsalz'!L60,'Bundeseigen-Kohlenwasserstoffe'!L60,Grundeigen!L60,'Bergbautechnische Aspekte'!L60)</f>
        <v>3</v>
      </c>
      <c r="H10" s="7">
        <f>SUM(Bergfrei!K60,'Bundeseigen-Steinsalz'!K60,'Bundeseigen-Kohlenwasserstoffe'!K60,Grundeigen!K60,'Bergbautechnische Aspekte'!K60)</f>
        <v>4</v>
      </c>
      <c r="I10" s="7">
        <f>SUM(Bergfrei!J60,'Bundeseigen-Steinsalz'!J60,'Bundeseigen-Kohlenwasserstoffe'!J60,Grundeigen!J60,'Bergbautechnische Aspekte'!J60)</f>
        <v>0</v>
      </c>
      <c r="J10" s="7">
        <f>SUM(Bergfrei!I60,'Bundeseigen-Steinsalz'!I60,'Bundeseigen-Kohlenwasserstoffe'!I60,Grundeigen!I60,'Bergbautechnische Aspekte'!I60)</f>
        <v>5</v>
      </c>
      <c r="K10" s="7">
        <f>SUM(Bergfrei!H60,'Bundeseigen-Steinsalz'!H60,'Bundeseigen-Kohlenwasserstoffe'!H60,Grundeigen!H60,'Bergbautechnische Aspekte'!H60)</f>
        <v>4</v>
      </c>
      <c r="L10" s="7">
        <f>SUM(Bergfrei!G60,'Bundeseigen-Steinsalz'!G60,'Bundeseigen-Kohlenwasserstoffe'!G60,Grundeigen!G60,'Bergbautechnische Aspekte'!G60)</f>
        <v>2</v>
      </c>
      <c r="M10" s="7">
        <f>SUM(Bergfrei!F60,'Bundeseigen-Steinsalz'!F60,'Bundeseigen-Kohlenwasserstoffe'!F60,Grundeigen!F60,'Bergbautechnische Aspekte'!F60)</f>
        <v>6</v>
      </c>
      <c r="N10" s="7">
        <f>SUM(Bergfrei!E60,'Bundeseigen-Steinsalz'!E60,'Bundeseigen-Kohlenwasserstoffe'!E60,Grundeigen!E60,'Bergbautechnische Aspekte'!E60)</f>
        <v>3</v>
      </c>
      <c r="O10" s="7">
        <f>SUM(Bergfrei!D60,'Bundeseigen-Steinsalz'!D60,'Bundeseigen-Kohlenwasserstoffe'!D60,Grundeigen!D60,'Bergbautechnische Aspekte'!D60)</f>
        <v>1</v>
      </c>
      <c r="P10" s="7">
        <f>SUM(Bergfrei!C60,'Bundeseigen-Steinsalz'!C60,'Bundeseigen-Kohlenwasserstoffe'!C60,Grundeigen!C60,'Bergbautechnische Aspekte'!C60)</f>
        <v>4</v>
      </c>
      <c r="Q10" s="7">
        <f>SUM(Bergfrei!B60,'Bundeseigen-Steinsalz'!B60,'Bundeseigen-Kohlenwasserstoffe'!B60,Grundeigen!B60,'Bergbautechnische Aspekte'!B60)</f>
        <v>7</v>
      </c>
      <c r="R10">
        <f t="shared" si="0"/>
        <v>65</v>
      </c>
      <c r="S10" s="6">
        <f t="shared" si="1"/>
        <v>0.16709511568123395</v>
      </c>
    </row>
    <row r="11" spans="1:19" x14ac:dyDescent="0.3">
      <c r="A11" s="7" t="s">
        <v>50</v>
      </c>
      <c r="B11" s="7">
        <f>SUM(Bergfrei!Q61,'Bundeseigen-Steinsalz'!Q61,'Bundeseigen-Kohlenwasserstoffe'!Q61,Grundeigen!Q61,'Bergbautechnische Aspekte'!Q61)</f>
        <v>1</v>
      </c>
      <c r="C11" s="7">
        <f>SUM(Bergfrei!P61,'Bundeseigen-Steinsalz'!P61,'Bundeseigen-Kohlenwasserstoffe'!P61,Grundeigen!P61,'Bergbautechnische Aspekte'!P61)</f>
        <v>1</v>
      </c>
      <c r="D11" s="7">
        <f>SUM(Bergfrei!O61,'Bundeseigen-Steinsalz'!O61,'Bundeseigen-Kohlenwasserstoffe'!O61,Grundeigen!O61,'Bergbautechnische Aspekte'!O61)</f>
        <v>0</v>
      </c>
      <c r="E11" s="7">
        <f>SUM(Bergfrei!N61,'Bundeseigen-Steinsalz'!N61,'Bundeseigen-Kohlenwasserstoffe'!N61,Grundeigen!N61,'Bergbautechnische Aspekte'!N61)</f>
        <v>1</v>
      </c>
      <c r="F11" s="7">
        <f>SUM(Bergfrei!M61,'Bundeseigen-Steinsalz'!M61,'Bundeseigen-Kohlenwasserstoffe'!M61,Grundeigen!M61,'Bergbautechnische Aspekte'!M61)</f>
        <v>0</v>
      </c>
      <c r="G11" s="7">
        <f>SUM(Bergfrei!L61,'Bundeseigen-Steinsalz'!L61,'Bundeseigen-Kohlenwasserstoffe'!L61,Grundeigen!L61,'Bergbautechnische Aspekte'!L61)</f>
        <v>0</v>
      </c>
      <c r="H11" s="7">
        <f>SUM(Bergfrei!K61,'Bundeseigen-Steinsalz'!K61,'Bundeseigen-Kohlenwasserstoffe'!K61,Grundeigen!K61,'Bergbautechnische Aspekte'!K61)</f>
        <v>0</v>
      </c>
      <c r="I11" s="7">
        <f>SUM(Bergfrei!J61,'Bundeseigen-Steinsalz'!J61,'Bundeseigen-Kohlenwasserstoffe'!J61,Grundeigen!J61,'Bergbautechnische Aspekte'!J61)</f>
        <v>2</v>
      </c>
      <c r="J11" s="7">
        <f>SUM(Bergfrei!I61,'Bundeseigen-Steinsalz'!I61,'Bundeseigen-Kohlenwasserstoffe'!I61,Grundeigen!I61,'Bergbautechnische Aspekte'!I61)</f>
        <v>2</v>
      </c>
      <c r="K11" s="7">
        <f>SUM(Bergfrei!H61,'Bundeseigen-Steinsalz'!H61,'Bundeseigen-Kohlenwasserstoffe'!H61,Grundeigen!H61,'Bergbautechnische Aspekte'!H61)</f>
        <v>1</v>
      </c>
      <c r="L11" s="7">
        <f>SUM(Bergfrei!G61,'Bundeseigen-Steinsalz'!G61,'Bundeseigen-Kohlenwasserstoffe'!G61,Grundeigen!G61,'Bergbautechnische Aspekte'!G61)</f>
        <v>1</v>
      </c>
      <c r="M11" s="7">
        <f>SUM(Bergfrei!F61,'Bundeseigen-Steinsalz'!F61,'Bundeseigen-Kohlenwasserstoffe'!F61,Grundeigen!F61,'Bergbautechnische Aspekte'!F61)</f>
        <v>5</v>
      </c>
      <c r="N11" s="7">
        <f>SUM(Bergfrei!E61,'Bundeseigen-Steinsalz'!E61,'Bundeseigen-Kohlenwasserstoffe'!E61,Grundeigen!E61,'Bergbautechnische Aspekte'!E61)</f>
        <v>0</v>
      </c>
      <c r="O11" s="7">
        <f>SUM(Bergfrei!D61,'Bundeseigen-Steinsalz'!D61,'Bundeseigen-Kohlenwasserstoffe'!D61,Grundeigen!D61,'Bergbautechnische Aspekte'!D61)</f>
        <v>0</v>
      </c>
      <c r="P11" s="7">
        <f>SUM(Bergfrei!C61,'Bundeseigen-Steinsalz'!C61,'Bundeseigen-Kohlenwasserstoffe'!C61,Grundeigen!C61,'Bergbautechnische Aspekte'!C61)</f>
        <v>0</v>
      </c>
      <c r="Q11" s="7">
        <f>SUM(Bergfrei!B61,'Bundeseigen-Steinsalz'!B61,'Bundeseigen-Kohlenwasserstoffe'!B61,Grundeigen!B61,'Bergbautechnische Aspekte'!B61)</f>
        <v>2</v>
      </c>
      <c r="R11">
        <f t="shared" si="0"/>
        <v>16</v>
      </c>
      <c r="S11" s="6">
        <f t="shared" si="1"/>
        <v>4.1131105398457581E-2</v>
      </c>
    </row>
    <row r="12" spans="1:19" x14ac:dyDescent="0.3">
      <c r="A12" s="27" t="s">
        <v>34</v>
      </c>
      <c r="B12" s="27">
        <f>SUM(Bergfrei!Q62,'Bundeseigen-Steinsalz'!Q62,'Bundeseigen-Kohlenwasserstoffe'!Q62,Grundeigen!Q62,'Bergbautechnische Aspekte'!Q62)</f>
        <v>28</v>
      </c>
      <c r="C12" s="27">
        <f>SUM(Bergfrei!P62,'Bundeseigen-Steinsalz'!P62,'Bundeseigen-Kohlenwasserstoffe'!P62,Grundeigen!P62,'Bergbautechnische Aspekte'!P62)</f>
        <v>26</v>
      </c>
      <c r="D12" s="27">
        <f>SUM(Bergfrei!O62,'Bundeseigen-Steinsalz'!O62,'Bundeseigen-Kohlenwasserstoffe'!O62,Grundeigen!O62,'Bergbautechnische Aspekte'!O62)</f>
        <v>30</v>
      </c>
      <c r="E12" s="27">
        <f>SUM(Bergfrei!N62,'Bundeseigen-Steinsalz'!N62,'Bundeseigen-Kohlenwasserstoffe'!N62,Grundeigen!N62,'Bergbautechnische Aspekte'!N62)</f>
        <v>26</v>
      </c>
      <c r="F12" s="27">
        <f>SUM(Bergfrei!M62,'Bundeseigen-Steinsalz'!M62,'Bundeseigen-Kohlenwasserstoffe'!M62,Grundeigen!M62,'Bergbautechnische Aspekte'!M62)</f>
        <v>23</v>
      </c>
      <c r="G12" s="27">
        <f>SUM(Bergfrei!L62,'Bundeseigen-Steinsalz'!L62,'Bundeseigen-Kohlenwasserstoffe'!L62,Grundeigen!L62,'Bergbautechnische Aspekte'!L62)</f>
        <v>30</v>
      </c>
      <c r="H12" s="27">
        <f>SUM(Bergfrei!K62,'Bundeseigen-Steinsalz'!K62,'Bundeseigen-Kohlenwasserstoffe'!K62,Grundeigen!K62,'Bergbautechnische Aspekte'!K62)</f>
        <v>31</v>
      </c>
      <c r="I12" s="27">
        <f>SUM(Bergfrei!J62,'Bundeseigen-Steinsalz'!J62,'Bundeseigen-Kohlenwasserstoffe'!J62,Grundeigen!J62,'Bergbautechnische Aspekte'!J62)</f>
        <v>17</v>
      </c>
      <c r="J12" s="27">
        <f>SUM(Bergfrei!I62,'Bundeseigen-Steinsalz'!I62,'Bundeseigen-Kohlenwasserstoffe'!I62,Grundeigen!I62,'Bergbautechnische Aspekte'!I62)</f>
        <v>28</v>
      </c>
      <c r="K12" s="27">
        <f>SUM(Bergfrei!H62,'Bundeseigen-Steinsalz'!H62,'Bundeseigen-Kohlenwasserstoffe'!H62,Grundeigen!H62,'Bergbautechnische Aspekte'!H62)</f>
        <v>20</v>
      </c>
      <c r="L12" s="27">
        <f>SUM(Bergfrei!G62,'Bundeseigen-Steinsalz'!G62,'Bundeseigen-Kohlenwasserstoffe'!G62,Grundeigen!G62,'Bergbautechnische Aspekte'!G62)</f>
        <v>11</v>
      </c>
      <c r="M12" s="27">
        <f>SUM(Bergfrei!F62,'Bundeseigen-Steinsalz'!F62,'Bundeseigen-Kohlenwasserstoffe'!F62,Grundeigen!F62,'Bergbautechnische Aspekte'!F62)</f>
        <v>31</v>
      </c>
      <c r="N12" s="27">
        <f>SUM(Bergfrei!E62,'Bundeseigen-Steinsalz'!E62,'Bundeseigen-Kohlenwasserstoffe'!E62,Grundeigen!E62,'Bergbautechnische Aspekte'!E62)</f>
        <v>23</v>
      </c>
      <c r="O12" s="27">
        <f>SUM(Bergfrei!D62,'Bundeseigen-Steinsalz'!D62,'Bundeseigen-Kohlenwasserstoffe'!D62,Grundeigen!D62,'Bergbautechnische Aspekte'!D62)</f>
        <v>21</v>
      </c>
      <c r="P12" s="27">
        <f>SUM(Bergfrei!C62,'Bundeseigen-Steinsalz'!C62,'Bundeseigen-Kohlenwasserstoffe'!C62,Grundeigen!C62,'Bergbautechnische Aspekte'!C62)</f>
        <v>23</v>
      </c>
      <c r="Q12" s="27">
        <f>SUM(Bergfrei!B62,'Bundeseigen-Steinsalz'!B62,'Bundeseigen-Kohlenwasserstoffe'!B62,Grundeigen!B62,'Bergbautechnische Aspekte'!B62)</f>
        <v>21</v>
      </c>
      <c r="R12">
        <f t="shared" si="0"/>
        <v>389</v>
      </c>
      <c r="S12" s="6">
        <f t="shared" si="1"/>
        <v>1</v>
      </c>
    </row>
    <row r="13" spans="1:19" x14ac:dyDescent="0.3">
      <c r="A13" t="s">
        <v>43</v>
      </c>
      <c r="B13">
        <v>2004</v>
      </c>
      <c r="C13">
        <v>2005</v>
      </c>
      <c r="D13">
        <v>2006</v>
      </c>
      <c r="E13">
        <v>2007</v>
      </c>
      <c r="F13">
        <v>2008</v>
      </c>
      <c r="G13">
        <v>2009</v>
      </c>
      <c r="H13">
        <v>2010</v>
      </c>
      <c r="I13">
        <v>2011</v>
      </c>
      <c r="J13">
        <v>2012</v>
      </c>
      <c r="K13">
        <v>2013</v>
      </c>
      <c r="L13">
        <v>2014</v>
      </c>
      <c r="M13">
        <v>2015</v>
      </c>
      <c r="N13">
        <v>2016</v>
      </c>
      <c r="O13">
        <v>2017</v>
      </c>
      <c r="P13">
        <v>2018</v>
      </c>
      <c r="Q13">
        <v>2019</v>
      </c>
      <c r="R13" t="s">
        <v>214</v>
      </c>
    </row>
    <row r="14" spans="1:19" x14ac:dyDescent="0.3">
      <c r="A14" s="8" t="s">
        <v>51</v>
      </c>
      <c r="B14" s="8">
        <f>SUM(Bergfrei!Q63,'Bundeseigen-Steinsalz'!Q63,'Bundeseigen-Kohlenwasserstoffe'!Q63,Grundeigen!Q63,'Bergbautechnische Aspekte'!Q63)</f>
        <v>15</v>
      </c>
      <c r="C14" s="8">
        <f>SUM(Bergfrei!P63,'Bundeseigen-Steinsalz'!P63,'Bundeseigen-Kohlenwasserstoffe'!P63,Grundeigen!P63,'Bergbautechnische Aspekte'!P63)</f>
        <v>14</v>
      </c>
      <c r="D14" s="8">
        <f>SUM(Bergfrei!O63,'Bundeseigen-Steinsalz'!O63,'Bundeseigen-Kohlenwasserstoffe'!O63,Grundeigen!O63,'Bergbautechnische Aspekte'!O63)</f>
        <v>16</v>
      </c>
      <c r="E14" s="8">
        <f>SUM(Bergfrei!N63,'Bundeseigen-Steinsalz'!N63,'Bundeseigen-Kohlenwasserstoffe'!N63,Grundeigen!N63,'Bergbautechnische Aspekte'!N63)</f>
        <v>11</v>
      </c>
      <c r="F14" s="8">
        <f>SUM(Bergfrei!M63,'Bundeseigen-Steinsalz'!M63,'Bundeseigen-Kohlenwasserstoffe'!M63,Grundeigen!M63,'Bergbautechnische Aspekte'!M63)</f>
        <v>21</v>
      </c>
      <c r="G14" s="8">
        <f>SUM(Bergfrei!L63,'Bundeseigen-Steinsalz'!L63,'Bundeseigen-Kohlenwasserstoffe'!L63,Grundeigen!L63,'Bergbautechnische Aspekte'!L63)</f>
        <v>14</v>
      </c>
      <c r="H14" s="8">
        <f>SUM(Bergfrei!K63,'Bundeseigen-Steinsalz'!K63,'Bundeseigen-Kohlenwasserstoffe'!K63,Grundeigen!K63,'Bergbautechnische Aspekte'!K63)</f>
        <v>7</v>
      </c>
      <c r="I14" s="8">
        <f>SUM(Bergfrei!J63,'Bundeseigen-Steinsalz'!J63,'Bundeseigen-Kohlenwasserstoffe'!J63,Grundeigen!J63,'Bergbautechnische Aspekte'!J63)</f>
        <v>5</v>
      </c>
      <c r="J14" s="8">
        <f>SUM(Bergfrei!I63,'Bundeseigen-Steinsalz'!I63,'Bundeseigen-Kohlenwasserstoffe'!I63,Grundeigen!I63,'Bergbautechnische Aspekte'!I63)</f>
        <v>11</v>
      </c>
      <c r="K14" s="8">
        <f>SUM(Bergfrei!H63,'Bundeseigen-Steinsalz'!H63,'Bundeseigen-Kohlenwasserstoffe'!H63,Grundeigen!H63,'Bergbautechnische Aspekte'!H63)</f>
        <v>9</v>
      </c>
      <c r="L14" s="8">
        <f>SUM(Bergfrei!G63,'Bundeseigen-Steinsalz'!G63,'Bundeseigen-Kohlenwasserstoffe'!G63,Grundeigen!G63,'Bergbautechnische Aspekte'!G63)</f>
        <v>7</v>
      </c>
      <c r="M14" s="8">
        <f>SUM(Bergfrei!F63,'Bundeseigen-Steinsalz'!F63,'Bundeseigen-Kohlenwasserstoffe'!F63,Grundeigen!F63,'Bergbautechnische Aspekte'!F63)</f>
        <v>12</v>
      </c>
      <c r="N14" s="8">
        <f>SUM(Bergfrei!E63,'Bundeseigen-Steinsalz'!E63,'Bundeseigen-Kohlenwasserstoffe'!E63,Grundeigen!E63,'Bergbautechnische Aspekte'!E63)</f>
        <v>11</v>
      </c>
      <c r="O14" s="8">
        <f>SUM(Bergfrei!D63,'Bundeseigen-Steinsalz'!D63,'Bundeseigen-Kohlenwasserstoffe'!D63,Grundeigen!D63,'Bergbautechnische Aspekte'!D63)</f>
        <v>11</v>
      </c>
      <c r="P14" s="8">
        <f>SUM(Bergfrei!C63,'Bundeseigen-Steinsalz'!C63,'Bundeseigen-Kohlenwasserstoffe'!C63,Grundeigen!C63,'Bergbautechnische Aspekte'!C63)</f>
        <v>14</v>
      </c>
      <c r="Q14" s="8">
        <f>SUM(Bergfrei!B63,'Bundeseigen-Steinsalz'!B63,'Bundeseigen-Kohlenwasserstoffe'!B63,Grundeigen!B63,'Bergbautechnische Aspekte'!B63)</f>
        <v>13</v>
      </c>
      <c r="R14">
        <f t="shared" ref="R14:R23" si="2">SUM(B14:Q14)</f>
        <v>191</v>
      </c>
      <c r="S14" s="6">
        <f>R14/$R$23</f>
        <v>0.10208444681988242</v>
      </c>
    </row>
    <row r="15" spans="1:19" x14ac:dyDescent="0.3">
      <c r="A15" s="8" t="s">
        <v>65</v>
      </c>
      <c r="B15" s="8">
        <f>SUM(Bergfrei!Q64,'Bundeseigen-Steinsalz'!Q64,'Bundeseigen-Kohlenwasserstoffe'!Q64,Grundeigen!Q64,'Bergbautechnische Aspekte'!Q64)</f>
        <v>4</v>
      </c>
      <c r="C15" s="8">
        <f>SUM(Bergfrei!P64,'Bundeseigen-Steinsalz'!P64,'Bundeseigen-Kohlenwasserstoffe'!P64,Grundeigen!P64,'Bergbautechnische Aspekte'!P64)</f>
        <v>4</v>
      </c>
      <c r="D15" s="8">
        <f>SUM(Bergfrei!O64,'Bundeseigen-Steinsalz'!O64,'Bundeseigen-Kohlenwasserstoffe'!O64,Grundeigen!O64,'Bergbautechnische Aspekte'!O64)</f>
        <v>6</v>
      </c>
      <c r="E15" s="8">
        <f>SUM(Bergfrei!N64,'Bundeseigen-Steinsalz'!N64,'Bundeseigen-Kohlenwasserstoffe'!N64,Grundeigen!N64,'Bergbautechnische Aspekte'!N64)</f>
        <v>9</v>
      </c>
      <c r="F15" s="8">
        <f>SUM(Bergfrei!M64,'Bundeseigen-Steinsalz'!M64,'Bundeseigen-Kohlenwasserstoffe'!M64,Grundeigen!M64,'Bergbautechnische Aspekte'!M64)</f>
        <v>4</v>
      </c>
      <c r="G15" s="8">
        <f>SUM(Bergfrei!L64,'Bundeseigen-Steinsalz'!L64,'Bundeseigen-Kohlenwasserstoffe'!L64,Grundeigen!L64,'Bergbautechnische Aspekte'!L64)</f>
        <v>5</v>
      </c>
      <c r="H15" s="8">
        <f>SUM(Bergfrei!K64,'Bundeseigen-Steinsalz'!K64,'Bundeseigen-Kohlenwasserstoffe'!K64,Grundeigen!K64,'Bergbautechnische Aspekte'!K64)</f>
        <v>4</v>
      </c>
      <c r="I15" s="8">
        <f>SUM(Bergfrei!J64,'Bundeseigen-Steinsalz'!J64,'Bundeseigen-Kohlenwasserstoffe'!J64,Grundeigen!J64,'Bergbautechnische Aspekte'!J64)</f>
        <v>2</v>
      </c>
      <c r="J15" s="8">
        <f>SUM(Bergfrei!I64,'Bundeseigen-Steinsalz'!I64,'Bundeseigen-Kohlenwasserstoffe'!I64,Grundeigen!I64,'Bergbautechnische Aspekte'!I64)</f>
        <v>2</v>
      </c>
      <c r="K15" s="8">
        <f>SUM(Bergfrei!H64,'Bundeseigen-Steinsalz'!H64,'Bundeseigen-Kohlenwasserstoffe'!H64,Grundeigen!H64,'Bergbautechnische Aspekte'!H64)</f>
        <v>4</v>
      </c>
      <c r="L15" s="8">
        <f>SUM(Bergfrei!G64,'Bundeseigen-Steinsalz'!G64,'Bundeseigen-Kohlenwasserstoffe'!G64,Grundeigen!G64,'Bergbautechnische Aspekte'!G64)</f>
        <v>2</v>
      </c>
      <c r="M15" s="8">
        <f>SUM(Bergfrei!F64,'Bundeseigen-Steinsalz'!F64,'Bundeseigen-Kohlenwasserstoffe'!F64,Grundeigen!F64,'Bergbautechnische Aspekte'!F64)</f>
        <v>3</v>
      </c>
      <c r="N15" s="8">
        <f>SUM(Bergfrei!E64,'Bundeseigen-Steinsalz'!E64,'Bundeseigen-Kohlenwasserstoffe'!E64,Grundeigen!E64,'Bergbautechnische Aspekte'!E64)</f>
        <v>2</v>
      </c>
      <c r="O15" s="8">
        <f>SUM(Bergfrei!D64,'Bundeseigen-Steinsalz'!D64,'Bundeseigen-Kohlenwasserstoffe'!D64,Grundeigen!D64,'Bergbautechnische Aspekte'!D64)</f>
        <v>2</v>
      </c>
      <c r="P15" s="8">
        <f>SUM(Bergfrei!C64,'Bundeseigen-Steinsalz'!C64,'Bundeseigen-Kohlenwasserstoffe'!C64,Grundeigen!C64,'Bergbautechnische Aspekte'!C64)</f>
        <v>3</v>
      </c>
      <c r="Q15" s="8">
        <f>SUM(Bergfrei!B64,'Bundeseigen-Steinsalz'!B64,'Bundeseigen-Kohlenwasserstoffe'!B64,Grundeigen!B64,'Bergbautechnische Aspekte'!B64)</f>
        <v>4</v>
      </c>
      <c r="R15">
        <f t="shared" si="2"/>
        <v>60</v>
      </c>
      <c r="S15" s="6">
        <f t="shared" ref="S15:S23" si="3">R15/$R$23</f>
        <v>3.2068412613575625E-2</v>
      </c>
    </row>
    <row r="16" spans="1:19" x14ac:dyDescent="0.3">
      <c r="A16" s="8" t="s">
        <v>44</v>
      </c>
      <c r="B16" s="8">
        <f>SUM(Bergfrei!Q65,'Bundeseigen-Steinsalz'!Q65,'Bundeseigen-Kohlenwasserstoffe'!Q65,Grundeigen!Q65,'Bergbautechnische Aspekte'!Q65)</f>
        <v>12</v>
      </c>
      <c r="C16" s="8">
        <f>SUM(Bergfrei!P65,'Bundeseigen-Steinsalz'!P65,'Bundeseigen-Kohlenwasserstoffe'!P65,Grundeigen!P65,'Bergbautechnische Aspekte'!P65)</f>
        <v>11</v>
      </c>
      <c r="D16" s="8">
        <f>SUM(Bergfrei!O65,'Bundeseigen-Steinsalz'!O65,'Bundeseigen-Kohlenwasserstoffe'!O65,Grundeigen!O65,'Bergbautechnische Aspekte'!O65)</f>
        <v>9</v>
      </c>
      <c r="E16" s="8">
        <f>SUM(Bergfrei!N65,'Bundeseigen-Steinsalz'!N65,'Bundeseigen-Kohlenwasserstoffe'!N65,Grundeigen!N65,'Bergbautechnische Aspekte'!N65)</f>
        <v>19</v>
      </c>
      <c r="F16" s="8">
        <f>SUM(Bergfrei!M65,'Bundeseigen-Steinsalz'!M65,'Bundeseigen-Kohlenwasserstoffe'!M65,Grundeigen!M65,'Bergbautechnische Aspekte'!M65)</f>
        <v>14</v>
      </c>
      <c r="G16" s="8">
        <f>SUM(Bergfrei!L65,'Bundeseigen-Steinsalz'!L65,'Bundeseigen-Kohlenwasserstoffe'!L65,Grundeigen!L65,'Bergbautechnische Aspekte'!L65)</f>
        <v>14</v>
      </c>
      <c r="H16" s="8">
        <f>SUM(Bergfrei!K65,'Bundeseigen-Steinsalz'!K65,'Bundeseigen-Kohlenwasserstoffe'!K65,Grundeigen!K65,'Bergbautechnische Aspekte'!K65)</f>
        <v>7</v>
      </c>
      <c r="I16" s="8">
        <f>SUM(Bergfrei!J65,'Bundeseigen-Steinsalz'!J65,'Bundeseigen-Kohlenwasserstoffe'!J65,Grundeigen!J65,'Bergbautechnische Aspekte'!J65)</f>
        <v>6</v>
      </c>
      <c r="J16" s="8">
        <f>SUM(Bergfrei!I65,'Bundeseigen-Steinsalz'!I65,'Bundeseigen-Kohlenwasserstoffe'!I65,Grundeigen!I65,'Bergbautechnische Aspekte'!I65)</f>
        <v>6</v>
      </c>
      <c r="K16" s="8">
        <f>SUM(Bergfrei!H65,'Bundeseigen-Steinsalz'!H65,'Bundeseigen-Kohlenwasserstoffe'!H65,Grundeigen!H65,'Bergbautechnische Aspekte'!H65)</f>
        <v>7</v>
      </c>
      <c r="L16" s="8">
        <f>SUM(Bergfrei!G65,'Bundeseigen-Steinsalz'!G65,'Bundeseigen-Kohlenwasserstoffe'!G65,Grundeigen!G65,'Bergbautechnische Aspekte'!G65)</f>
        <v>5</v>
      </c>
      <c r="M16" s="8">
        <f>SUM(Bergfrei!F65,'Bundeseigen-Steinsalz'!F65,'Bundeseigen-Kohlenwasserstoffe'!F65,Grundeigen!F65,'Bergbautechnische Aspekte'!F65)</f>
        <v>5</v>
      </c>
      <c r="N16" s="8">
        <f>SUM(Bergfrei!E65,'Bundeseigen-Steinsalz'!E65,'Bundeseigen-Kohlenwasserstoffe'!E65,Grundeigen!E65,'Bergbautechnische Aspekte'!E65)</f>
        <v>7</v>
      </c>
      <c r="O16" s="8">
        <f>SUM(Bergfrei!D65,'Bundeseigen-Steinsalz'!D65,'Bundeseigen-Kohlenwasserstoffe'!D65,Grundeigen!D65,'Bergbautechnische Aspekte'!D65)</f>
        <v>9</v>
      </c>
      <c r="P16" s="8">
        <f>SUM(Bergfrei!C65,'Bundeseigen-Steinsalz'!C65,'Bundeseigen-Kohlenwasserstoffe'!C65,Grundeigen!C65,'Bergbautechnische Aspekte'!C65)</f>
        <v>11</v>
      </c>
      <c r="Q16" s="8">
        <f>SUM(Bergfrei!B65,'Bundeseigen-Steinsalz'!B65,'Bundeseigen-Kohlenwasserstoffe'!B65,Grundeigen!B65,'Bergbautechnische Aspekte'!B65)</f>
        <v>9</v>
      </c>
      <c r="R16">
        <f t="shared" si="2"/>
        <v>151</v>
      </c>
      <c r="S16" s="6">
        <f t="shared" si="3"/>
        <v>8.0705505077498657E-2</v>
      </c>
    </row>
    <row r="17" spans="1:19" x14ac:dyDescent="0.3">
      <c r="A17" s="8" t="s">
        <v>45</v>
      </c>
      <c r="B17" s="8">
        <f>SUM(Bergfrei!Q66,'Bundeseigen-Steinsalz'!Q66,'Bundeseigen-Kohlenwasserstoffe'!Q66,Grundeigen!Q66,'Bergbautechnische Aspekte'!Q66)</f>
        <v>4</v>
      </c>
      <c r="C17" s="8">
        <f>SUM(Bergfrei!P66,'Bundeseigen-Steinsalz'!P66,'Bundeseigen-Kohlenwasserstoffe'!P66,Grundeigen!P66,'Bergbautechnische Aspekte'!P66)</f>
        <v>6</v>
      </c>
      <c r="D17" s="8">
        <f>SUM(Bergfrei!O66,'Bundeseigen-Steinsalz'!O66,'Bundeseigen-Kohlenwasserstoffe'!O66,Grundeigen!O66,'Bergbautechnische Aspekte'!O66)</f>
        <v>9</v>
      </c>
      <c r="E17" s="8">
        <f>SUM(Bergfrei!N66,'Bundeseigen-Steinsalz'!N66,'Bundeseigen-Kohlenwasserstoffe'!N66,Grundeigen!N66,'Bergbautechnische Aspekte'!N66)</f>
        <v>9</v>
      </c>
      <c r="F17" s="8">
        <f>SUM(Bergfrei!M66,'Bundeseigen-Steinsalz'!M66,'Bundeseigen-Kohlenwasserstoffe'!M66,Grundeigen!M66,'Bergbautechnische Aspekte'!M66)</f>
        <v>9</v>
      </c>
      <c r="G17" s="8">
        <f>SUM(Bergfrei!L66,'Bundeseigen-Steinsalz'!L66,'Bundeseigen-Kohlenwasserstoffe'!L66,Grundeigen!L66,'Bergbautechnische Aspekte'!L66)</f>
        <v>14</v>
      </c>
      <c r="H17" s="8">
        <f>SUM(Bergfrei!K66,'Bundeseigen-Steinsalz'!K66,'Bundeseigen-Kohlenwasserstoffe'!K66,Grundeigen!K66,'Bergbautechnische Aspekte'!K66)</f>
        <v>6</v>
      </c>
      <c r="I17" s="8">
        <f>SUM(Bergfrei!J66,'Bundeseigen-Steinsalz'!J66,'Bundeseigen-Kohlenwasserstoffe'!J66,Grundeigen!J66,'Bergbautechnische Aspekte'!J66)</f>
        <v>4</v>
      </c>
      <c r="J17" s="8">
        <f>SUM(Bergfrei!I66,'Bundeseigen-Steinsalz'!I66,'Bundeseigen-Kohlenwasserstoffe'!I66,Grundeigen!I66,'Bergbautechnische Aspekte'!I66)</f>
        <v>6</v>
      </c>
      <c r="K17" s="8">
        <f>SUM(Bergfrei!H66,'Bundeseigen-Steinsalz'!H66,'Bundeseigen-Kohlenwasserstoffe'!H66,Grundeigen!H66,'Bergbautechnische Aspekte'!H66)</f>
        <v>2</v>
      </c>
      <c r="L17" s="8">
        <f>SUM(Bergfrei!G66,'Bundeseigen-Steinsalz'!G66,'Bundeseigen-Kohlenwasserstoffe'!G66,Grundeigen!G66,'Bergbautechnische Aspekte'!G66)</f>
        <v>6</v>
      </c>
      <c r="M17" s="8">
        <f>SUM(Bergfrei!F66,'Bundeseigen-Steinsalz'!F66,'Bundeseigen-Kohlenwasserstoffe'!F66,Grundeigen!F66,'Bergbautechnische Aspekte'!F66)</f>
        <v>5</v>
      </c>
      <c r="N17" s="8">
        <f>SUM(Bergfrei!E66,'Bundeseigen-Steinsalz'!E66,'Bundeseigen-Kohlenwasserstoffe'!E66,Grundeigen!E66,'Bergbautechnische Aspekte'!E66)</f>
        <v>9</v>
      </c>
      <c r="O17" s="8">
        <f>SUM(Bergfrei!D66,'Bundeseigen-Steinsalz'!D66,'Bundeseigen-Kohlenwasserstoffe'!D66,Grundeigen!D66,'Bergbautechnische Aspekte'!D66)</f>
        <v>7</v>
      </c>
      <c r="P17" s="8">
        <f>SUM(Bergfrei!C66,'Bundeseigen-Steinsalz'!C66,'Bundeseigen-Kohlenwasserstoffe'!C66,Grundeigen!C66,'Bergbautechnische Aspekte'!C66)</f>
        <v>6</v>
      </c>
      <c r="Q17" s="8">
        <f>SUM(Bergfrei!B66,'Bundeseigen-Steinsalz'!B66,'Bundeseigen-Kohlenwasserstoffe'!B66,Grundeigen!B66,'Bergbautechnische Aspekte'!B66)</f>
        <v>15</v>
      </c>
      <c r="R17">
        <f t="shared" si="2"/>
        <v>117</v>
      </c>
      <c r="S17" s="6">
        <f t="shared" si="3"/>
        <v>6.2533404596472469E-2</v>
      </c>
    </row>
    <row r="18" spans="1:19" x14ac:dyDescent="0.3">
      <c r="A18" s="8" t="s">
        <v>46</v>
      </c>
      <c r="B18" s="8">
        <f>SUM(Bergfrei!Q67,'Bundeseigen-Steinsalz'!Q67,'Bundeseigen-Kohlenwasserstoffe'!Q67,Grundeigen!Q67,'Bergbautechnische Aspekte'!Q67)</f>
        <v>13</v>
      </c>
      <c r="C18" s="8">
        <f>SUM(Bergfrei!P67,'Bundeseigen-Steinsalz'!P67,'Bundeseigen-Kohlenwasserstoffe'!P67,Grundeigen!P67,'Bergbautechnische Aspekte'!P67)</f>
        <v>9</v>
      </c>
      <c r="D18" s="8">
        <f>SUM(Bergfrei!O67,'Bundeseigen-Steinsalz'!O67,'Bundeseigen-Kohlenwasserstoffe'!O67,Grundeigen!O67,'Bergbautechnische Aspekte'!O67)</f>
        <v>16</v>
      </c>
      <c r="E18" s="8">
        <f>SUM(Bergfrei!N67,'Bundeseigen-Steinsalz'!N67,'Bundeseigen-Kohlenwasserstoffe'!N67,Grundeigen!N67,'Bergbautechnische Aspekte'!N67)</f>
        <v>11</v>
      </c>
      <c r="F18" s="8">
        <f>SUM(Bergfrei!M67,'Bundeseigen-Steinsalz'!M67,'Bundeseigen-Kohlenwasserstoffe'!M67,Grundeigen!M67,'Bergbautechnische Aspekte'!M67)</f>
        <v>15</v>
      </c>
      <c r="G18" s="8">
        <f>SUM(Bergfrei!L67,'Bundeseigen-Steinsalz'!L67,'Bundeseigen-Kohlenwasserstoffe'!L67,Grundeigen!L67,'Bergbautechnische Aspekte'!L67)</f>
        <v>11</v>
      </c>
      <c r="H18" s="8">
        <f>SUM(Bergfrei!K67,'Bundeseigen-Steinsalz'!K67,'Bundeseigen-Kohlenwasserstoffe'!K67,Grundeigen!K67,'Bergbautechnische Aspekte'!K67)</f>
        <v>4</v>
      </c>
      <c r="I18" s="8">
        <f>SUM(Bergfrei!J67,'Bundeseigen-Steinsalz'!J67,'Bundeseigen-Kohlenwasserstoffe'!J67,Grundeigen!J67,'Bergbautechnische Aspekte'!J67)</f>
        <v>9</v>
      </c>
      <c r="J18" s="8">
        <f>SUM(Bergfrei!I67,'Bundeseigen-Steinsalz'!I67,'Bundeseigen-Kohlenwasserstoffe'!I67,Grundeigen!I67,'Bergbautechnische Aspekte'!I67)</f>
        <v>5</v>
      </c>
      <c r="K18" s="8">
        <f>SUM(Bergfrei!H67,'Bundeseigen-Steinsalz'!H67,'Bundeseigen-Kohlenwasserstoffe'!H67,Grundeigen!H67,'Bergbautechnische Aspekte'!H67)</f>
        <v>5</v>
      </c>
      <c r="L18" s="8">
        <f>SUM(Bergfrei!G67,'Bundeseigen-Steinsalz'!G67,'Bundeseigen-Kohlenwasserstoffe'!G67,Grundeigen!G67,'Bergbautechnische Aspekte'!G67)</f>
        <v>4</v>
      </c>
      <c r="M18" s="8">
        <f>SUM(Bergfrei!F67,'Bundeseigen-Steinsalz'!F67,'Bundeseigen-Kohlenwasserstoffe'!F67,Grundeigen!F67,'Bergbautechnische Aspekte'!F67)</f>
        <v>7</v>
      </c>
      <c r="N18" s="8">
        <f>SUM(Bergfrei!E67,'Bundeseigen-Steinsalz'!E67,'Bundeseigen-Kohlenwasserstoffe'!E67,Grundeigen!E67,'Bergbautechnische Aspekte'!E67)</f>
        <v>4</v>
      </c>
      <c r="O18" s="8">
        <f>SUM(Bergfrei!D67,'Bundeseigen-Steinsalz'!D67,'Bundeseigen-Kohlenwasserstoffe'!D67,Grundeigen!D67,'Bergbautechnische Aspekte'!D67)</f>
        <v>12</v>
      </c>
      <c r="P18" s="8">
        <f>SUM(Bergfrei!C67,'Bundeseigen-Steinsalz'!C67,'Bundeseigen-Kohlenwasserstoffe'!C67,Grundeigen!C67,'Bergbautechnische Aspekte'!C67)</f>
        <v>3</v>
      </c>
      <c r="Q18" s="8">
        <f>SUM(Bergfrei!B67,'Bundeseigen-Steinsalz'!B67,'Bundeseigen-Kohlenwasserstoffe'!B67,Grundeigen!B67,'Bergbautechnische Aspekte'!B67)</f>
        <v>11</v>
      </c>
      <c r="R18">
        <f t="shared" si="2"/>
        <v>139</v>
      </c>
      <c r="S18" s="6">
        <f t="shared" si="3"/>
        <v>7.4291822554783532E-2</v>
      </c>
    </row>
    <row r="19" spans="1:19" x14ac:dyDescent="0.3">
      <c r="A19" s="8" t="s">
        <v>47</v>
      </c>
      <c r="B19" s="8">
        <f>SUM(Bergfrei!Q68,'Bundeseigen-Steinsalz'!Q68,'Bundeseigen-Kohlenwasserstoffe'!Q68,Grundeigen!Q68,'Bergbautechnische Aspekte'!Q68)</f>
        <v>49</v>
      </c>
      <c r="C19" s="8">
        <f>SUM(Bergfrei!P68,'Bundeseigen-Steinsalz'!P68,'Bundeseigen-Kohlenwasserstoffe'!P68,Grundeigen!P68,'Bergbautechnische Aspekte'!P68)</f>
        <v>46</v>
      </c>
      <c r="D19" s="8">
        <f>SUM(Bergfrei!O68,'Bundeseigen-Steinsalz'!O68,'Bundeseigen-Kohlenwasserstoffe'!O68,Grundeigen!O68,'Bergbautechnische Aspekte'!O68)</f>
        <v>48</v>
      </c>
      <c r="E19" s="8">
        <f>SUM(Bergfrei!N68,'Bundeseigen-Steinsalz'!N68,'Bundeseigen-Kohlenwasserstoffe'!N68,Grundeigen!N68,'Bergbautechnische Aspekte'!N68)</f>
        <v>50</v>
      </c>
      <c r="F19" s="8">
        <f>SUM(Bergfrei!M68,'Bundeseigen-Steinsalz'!M68,'Bundeseigen-Kohlenwasserstoffe'!M68,Grundeigen!M68,'Bergbautechnische Aspekte'!M68)</f>
        <v>65</v>
      </c>
      <c r="G19" s="8">
        <f>SUM(Bergfrei!L68,'Bundeseigen-Steinsalz'!L68,'Bundeseigen-Kohlenwasserstoffe'!L68,Grundeigen!L68,'Bergbautechnische Aspekte'!L68)</f>
        <v>36</v>
      </c>
      <c r="H19" s="8">
        <f>SUM(Bergfrei!K68,'Bundeseigen-Steinsalz'!K68,'Bundeseigen-Kohlenwasserstoffe'!K68,Grundeigen!K68,'Bergbautechnische Aspekte'!K68)</f>
        <v>39</v>
      </c>
      <c r="I19" s="8">
        <f>SUM(Bergfrei!J68,'Bundeseigen-Steinsalz'!J68,'Bundeseigen-Kohlenwasserstoffe'!J68,Grundeigen!J68,'Bergbautechnische Aspekte'!J68)</f>
        <v>19</v>
      </c>
      <c r="J19" s="8">
        <f>SUM(Bergfrei!I68,'Bundeseigen-Steinsalz'!I68,'Bundeseigen-Kohlenwasserstoffe'!I68,Grundeigen!I68,'Bergbautechnische Aspekte'!I68)</f>
        <v>32</v>
      </c>
      <c r="K19" s="8">
        <f>SUM(Bergfrei!H68,'Bundeseigen-Steinsalz'!H68,'Bundeseigen-Kohlenwasserstoffe'!H68,Grundeigen!H68,'Bergbautechnische Aspekte'!H68)</f>
        <v>29</v>
      </c>
      <c r="L19" s="8">
        <f>SUM(Bergfrei!G68,'Bundeseigen-Steinsalz'!G68,'Bundeseigen-Kohlenwasserstoffe'!G68,Grundeigen!G68,'Bergbautechnische Aspekte'!G68)</f>
        <v>23</v>
      </c>
      <c r="M19" s="8">
        <f>SUM(Bergfrei!F68,'Bundeseigen-Steinsalz'!F68,'Bundeseigen-Kohlenwasserstoffe'!F68,Grundeigen!F68,'Bergbautechnische Aspekte'!F68)</f>
        <v>34</v>
      </c>
      <c r="N19" s="8">
        <f>SUM(Bergfrei!E68,'Bundeseigen-Steinsalz'!E68,'Bundeseigen-Kohlenwasserstoffe'!E68,Grundeigen!E68,'Bergbautechnische Aspekte'!E68)</f>
        <v>36</v>
      </c>
      <c r="O19" s="8">
        <f>SUM(Bergfrei!D68,'Bundeseigen-Steinsalz'!D68,'Bundeseigen-Kohlenwasserstoffe'!D68,Grundeigen!D68,'Bergbautechnische Aspekte'!D68)</f>
        <v>29</v>
      </c>
      <c r="P19" s="8">
        <f>SUM(Bergfrei!C68,'Bundeseigen-Steinsalz'!C68,'Bundeseigen-Kohlenwasserstoffe'!C68,Grundeigen!C68,'Bergbautechnische Aspekte'!C68)</f>
        <v>39</v>
      </c>
      <c r="Q19" s="8">
        <f>SUM(Bergfrei!B68,'Bundeseigen-Steinsalz'!B68,'Bundeseigen-Kohlenwasserstoffe'!B68,Grundeigen!B68,'Bergbautechnische Aspekte'!B68)</f>
        <v>28</v>
      </c>
      <c r="R19">
        <f t="shared" si="2"/>
        <v>602</v>
      </c>
      <c r="S19" s="6">
        <f t="shared" si="3"/>
        <v>0.32175307322287544</v>
      </c>
    </row>
    <row r="20" spans="1:19" x14ac:dyDescent="0.3">
      <c r="A20" s="8" t="s">
        <v>48</v>
      </c>
      <c r="B20" s="8">
        <f>SUM(Bergfrei!Q69,'Bundeseigen-Steinsalz'!Q69,'Bundeseigen-Kohlenwasserstoffe'!Q69,Grundeigen!Q69,'Bergbautechnische Aspekte'!Q69)</f>
        <v>18</v>
      </c>
      <c r="C20" s="8">
        <f>SUM(Bergfrei!P69,'Bundeseigen-Steinsalz'!P69,'Bundeseigen-Kohlenwasserstoffe'!P69,Grundeigen!P69,'Bergbautechnische Aspekte'!P69)</f>
        <v>14</v>
      </c>
      <c r="D20" s="8">
        <f>SUM(Bergfrei!O69,'Bundeseigen-Steinsalz'!O69,'Bundeseigen-Kohlenwasserstoffe'!O69,Grundeigen!O69,'Bergbautechnische Aspekte'!O69)</f>
        <v>14</v>
      </c>
      <c r="E20" s="8">
        <f>SUM(Bergfrei!N69,'Bundeseigen-Steinsalz'!N69,'Bundeseigen-Kohlenwasserstoffe'!N69,Grundeigen!N69,'Bergbautechnische Aspekte'!N69)</f>
        <v>22</v>
      </c>
      <c r="F20" s="8">
        <f>SUM(Bergfrei!M69,'Bundeseigen-Steinsalz'!M69,'Bundeseigen-Kohlenwasserstoffe'!M69,Grundeigen!M69,'Bergbautechnische Aspekte'!M69)</f>
        <v>15</v>
      </c>
      <c r="G20" s="8">
        <f>SUM(Bergfrei!L69,'Bundeseigen-Steinsalz'!L69,'Bundeseigen-Kohlenwasserstoffe'!L69,Grundeigen!L69,'Bergbautechnische Aspekte'!L69)</f>
        <v>16</v>
      </c>
      <c r="H20" s="8">
        <f>SUM(Bergfrei!K69,'Bundeseigen-Steinsalz'!K69,'Bundeseigen-Kohlenwasserstoffe'!K69,Grundeigen!K69,'Bergbautechnische Aspekte'!K69)</f>
        <v>14</v>
      </c>
      <c r="I20" s="8">
        <f>SUM(Bergfrei!J69,'Bundeseigen-Steinsalz'!J69,'Bundeseigen-Kohlenwasserstoffe'!J69,Grundeigen!J69,'Bergbautechnische Aspekte'!J69)</f>
        <v>13</v>
      </c>
      <c r="J20" s="8">
        <f>SUM(Bergfrei!I69,'Bundeseigen-Steinsalz'!I69,'Bundeseigen-Kohlenwasserstoffe'!I69,Grundeigen!I69,'Bergbautechnische Aspekte'!I69)</f>
        <v>15</v>
      </c>
      <c r="K20" s="8">
        <f>SUM(Bergfrei!H69,'Bundeseigen-Steinsalz'!H69,'Bundeseigen-Kohlenwasserstoffe'!H69,Grundeigen!H69,'Bergbautechnische Aspekte'!H69)</f>
        <v>12</v>
      </c>
      <c r="L20" s="8">
        <f>SUM(Bergfrei!G69,'Bundeseigen-Steinsalz'!G69,'Bundeseigen-Kohlenwasserstoffe'!G69,Grundeigen!G69,'Bergbautechnische Aspekte'!G69)</f>
        <v>4</v>
      </c>
      <c r="M20" s="8">
        <f>SUM(Bergfrei!F69,'Bundeseigen-Steinsalz'!F69,'Bundeseigen-Kohlenwasserstoffe'!F69,Grundeigen!F69,'Bergbautechnische Aspekte'!F69)</f>
        <v>8</v>
      </c>
      <c r="N20" s="8">
        <f>SUM(Bergfrei!E69,'Bundeseigen-Steinsalz'!E69,'Bundeseigen-Kohlenwasserstoffe'!E69,Grundeigen!E69,'Bergbautechnische Aspekte'!E69)</f>
        <v>13</v>
      </c>
      <c r="O20" s="8">
        <f>SUM(Bergfrei!D69,'Bundeseigen-Steinsalz'!D69,'Bundeseigen-Kohlenwasserstoffe'!D69,Grundeigen!D69,'Bergbautechnische Aspekte'!D69)</f>
        <v>12</v>
      </c>
      <c r="P20" s="8">
        <f>SUM(Bergfrei!C69,'Bundeseigen-Steinsalz'!C69,'Bundeseigen-Kohlenwasserstoffe'!C69,Grundeigen!C69,'Bergbautechnische Aspekte'!C69)</f>
        <v>14</v>
      </c>
      <c r="Q20" s="8">
        <f>SUM(Bergfrei!B69,'Bundeseigen-Steinsalz'!B69,'Bundeseigen-Kohlenwasserstoffe'!B69,Grundeigen!B69,'Bergbautechnische Aspekte'!B69)</f>
        <v>14</v>
      </c>
      <c r="R20">
        <f t="shared" si="2"/>
        <v>218</v>
      </c>
      <c r="S20" s="6">
        <f t="shared" si="3"/>
        <v>0.11651523249599145</v>
      </c>
    </row>
    <row r="21" spans="1:19" x14ac:dyDescent="0.3">
      <c r="A21" s="8" t="s">
        <v>49</v>
      </c>
      <c r="B21" s="8">
        <f>SUM(Bergfrei!Q70,'Bundeseigen-Steinsalz'!Q70,'Bundeseigen-Kohlenwasserstoffe'!Q70,Grundeigen!Q70,'Bergbautechnische Aspekte'!Q70)</f>
        <v>18</v>
      </c>
      <c r="C21" s="8">
        <f>SUM(Bergfrei!P70,'Bundeseigen-Steinsalz'!P70,'Bundeseigen-Kohlenwasserstoffe'!P70,Grundeigen!P70,'Bergbautechnische Aspekte'!P70)</f>
        <v>30</v>
      </c>
      <c r="D21" s="8">
        <f>SUM(Bergfrei!O70,'Bundeseigen-Steinsalz'!O70,'Bundeseigen-Kohlenwasserstoffe'!O70,Grundeigen!O70,'Bergbautechnische Aspekte'!O70)</f>
        <v>14</v>
      </c>
      <c r="E21" s="8">
        <f>SUM(Bergfrei!N70,'Bundeseigen-Steinsalz'!N70,'Bundeseigen-Kohlenwasserstoffe'!N70,Grundeigen!N70,'Bergbautechnische Aspekte'!N70)</f>
        <v>30</v>
      </c>
      <c r="F21" s="8">
        <f>SUM(Bergfrei!M70,'Bundeseigen-Steinsalz'!M70,'Bundeseigen-Kohlenwasserstoffe'!M70,Grundeigen!M70,'Bergbautechnische Aspekte'!M70)</f>
        <v>36</v>
      </c>
      <c r="G21" s="8">
        <f>SUM(Bergfrei!L70,'Bundeseigen-Steinsalz'!L70,'Bundeseigen-Kohlenwasserstoffe'!L70,Grundeigen!L70,'Bergbautechnische Aspekte'!L70)</f>
        <v>27</v>
      </c>
      <c r="H21" s="8">
        <f>SUM(Bergfrei!K70,'Bundeseigen-Steinsalz'!K70,'Bundeseigen-Kohlenwasserstoffe'!K70,Grundeigen!K70,'Bergbautechnische Aspekte'!K70)</f>
        <v>21</v>
      </c>
      <c r="I21" s="8">
        <f>SUM(Bergfrei!J70,'Bundeseigen-Steinsalz'!J70,'Bundeseigen-Kohlenwasserstoffe'!J70,Grundeigen!J70,'Bergbautechnische Aspekte'!J70)</f>
        <v>19</v>
      </c>
      <c r="J21" s="8">
        <f>SUM(Bergfrei!I70,'Bundeseigen-Steinsalz'!I70,'Bundeseigen-Kohlenwasserstoffe'!I70,Grundeigen!I70,'Bergbautechnische Aspekte'!I70)</f>
        <v>17</v>
      </c>
      <c r="K21" s="8">
        <f>SUM(Bergfrei!H70,'Bundeseigen-Steinsalz'!H70,'Bundeseigen-Kohlenwasserstoffe'!H70,Grundeigen!H70,'Bergbautechnische Aspekte'!H70)</f>
        <v>20</v>
      </c>
      <c r="L21" s="8">
        <f>SUM(Bergfrei!G70,'Bundeseigen-Steinsalz'!G70,'Bundeseigen-Kohlenwasserstoffe'!G70,Grundeigen!G70,'Bergbautechnische Aspekte'!G70)</f>
        <v>14</v>
      </c>
      <c r="M21" s="8">
        <f>SUM(Bergfrei!F70,'Bundeseigen-Steinsalz'!F70,'Bundeseigen-Kohlenwasserstoffe'!F70,Grundeigen!F70,'Bergbautechnische Aspekte'!F70)</f>
        <v>17</v>
      </c>
      <c r="N21" s="8">
        <f>SUM(Bergfrei!E70,'Bundeseigen-Steinsalz'!E70,'Bundeseigen-Kohlenwasserstoffe'!E70,Grundeigen!E70,'Bergbautechnische Aspekte'!E70)</f>
        <v>21</v>
      </c>
      <c r="O21" s="8">
        <f>SUM(Bergfrei!D70,'Bundeseigen-Steinsalz'!D70,'Bundeseigen-Kohlenwasserstoffe'!D70,Grundeigen!D70,'Bergbautechnische Aspekte'!D70)</f>
        <v>17</v>
      </c>
      <c r="P21" s="8">
        <f>SUM(Bergfrei!C70,'Bundeseigen-Steinsalz'!C70,'Bundeseigen-Kohlenwasserstoffe'!C70,Grundeigen!C70,'Bergbautechnische Aspekte'!C70)</f>
        <v>15</v>
      </c>
      <c r="Q21" s="8">
        <f>SUM(Bergfrei!B70,'Bundeseigen-Steinsalz'!B70,'Bundeseigen-Kohlenwasserstoffe'!B70,Grundeigen!B70,'Bergbautechnische Aspekte'!B70)</f>
        <v>25</v>
      </c>
      <c r="R21">
        <f t="shared" si="2"/>
        <v>341</v>
      </c>
      <c r="S21" s="6">
        <f t="shared" si="3"/>
        <v>0.1822554783538215</v>
      </c>
    </row>
    <row r="22" spans="1:19" x14ac:dyDescent="0.3">
      <c r="A22" s="8" t="s">
        <v>50</v>
      </c>
      <c r="B22" s="8">
        <f>SUM(Bergfrei!Q71,'Bundeseigen-Steinsalz'!Q71,'Bundeseigen-Kohlenwasserstoffe'!Q71,Grundeigen!Q71,'Bergbautechnische Aspekte'!Q71)</f>
        <v>2</v>
      </c>
      <c r="C22" s="8">
        <f>SUM(Bergfrei!P71,'Bundeseigen-Steinsalz'!P71,'Bundeseigen-Kohlenwasserstoffe'!P71,Grundeigen!P71,'Bergbautechnische Aspekte'!P71)</f>
        <v>8</v>
      </c>
      <c r="D22" s="8">
        <f>SUM(Bergfrei!O71,'Bundeseigen-Steinsalz'!O71,'Bundeseigen-Kohlenwasserstoffe'!O71,Grundeigen!O71,'Bergbautechnische Aspekte'!O71)</f>
        <v>2</v>
      </c>
      <c r="E22" s="8">
        <f>SUM(Bergfrei!N71,'Bundeseigen-Steinsalz'!N71,'Bundeseigen-Kohlenwasserstoffe'!N71,Grundeigen!N71,'Bergbautechnische Aspekte'!N71)</f>
        <v>2</v>
      </c>
      <c r="F22" s="8">
        <f>SUM(Bergfrei!M71,'Bundeseigen-Steinsalz'!M71,'Bundeseigen-Kohlenwasserstoffe'!M71,Grundeigen!M71,'Bergbautechnische Aspekte'!M71)</f>
        <v>1</v>
      </c>
      <c r="G22" s="8">
        <f>SUM(Bergfrei!L71,'Bundeseigen-Steinsalz'!L71,'Bundeseigen-Kohlenwasserstoffe'!L71,Grundeigen!L71,'Bergbautechnische Aspekte'!L71)</f>
        <v>3</v>
      </c>
      <c r="H22" s="8">
        <f>SUM(Bergfrei!K71,'Bundeseigen-Steinsalz'!K71,'Bundeseigen-Kohlenwasserstoffe'!K71,Grundeigen!K71,'Bergbautechnische Aspekte'!K71)</f>
        <v>2</v>
      </c>
      <c r="I22" s="8">
        <f>SUM(Bergfrei!J71,'Bundeseigen-Steinsalz'!J71,'Bundeseigen-Kohlenwasserstoffe'!J71,Grundeigen!J71,'Bergbautechnische Aspekte'!J71)</f>
        <v>3</v>
      </c>
      <c r="J22" s="8">
        <f>SUM(Bergfrei!I71,'Bundeseigen-Steinsalz'!I71,'Bundeseigen-Kohlenwasserstoffe'!I71,Grundeigen!I71,'Bergbautechnische Aspekte'!I71)</f>
        <v>3</v>
      </c>
      <c r="K22" s="8">
        <f>SUM(Bergfrei!H71,'Bundeseigen-Steinsalz'!H71,'Bundeseigen-Kohlenwasserstoffe'!H71,Grundeigen!H71,'Bergbautechnische Aspekte'!H71)</f>
        <v>5</v>
      </c>
      <c r="L22" s="8">
        <f>SUM(Bergfrei!G71,'Bundeseigen-Steinsalz'!G71,'Bundeseigen-Kohlenwasserstoffe'!G71,Grundeigen!G71,'Bergbautechnische Aspekte'!G71)</f>
        <v>8</v>
      </c>
      <c r="M22" s="8">
        <f>SUM(Bergfrei!F71,'Bundeseigen-Steinsalz'!F71,'Bundeseigen-Kohlenwasserstoffe'!F71,Grundeigen!F71,'Bergbautechnische Aspekte'!F71)</f>
        <v>3</v>
      </c>
      <c r="N22" s="8">
        <f>SUM(Bergfrei!E71,'Bundeseigen-Steinsalz'!E71,'Bundeseigen-Kohlenwasserstoffe'!E71,Grundeigen!E71,'Bergbautechnische Aspekte'!E71)</f>
        <v>2</v>
      </c>
      <c r="O22" s="8">
        <f>SUM(Bergfrei!D71,'Bundeseigen-Steinsalz'!D71,'Bundeseigen-Kohlenwasserstoffe'!D71,Grundeigen!D71,'Bergbautechnische Aspekte'!D71)</f>
        <v>5</v>
      </c>
      <c r="P22" s="8">
        <f>SUM(Bergfrei!C71,'Bundeseigen-Steinsalz'!C71,'Bundeseigen-Kohlenwasserstoffe'!C71,Grundeigen!C71,'Bergbautechnische Aspekte'!C71)</f>
        <v>0</v>
      </c>
      <c r="Q22" s="8">
        <f>SUM(Bergfrei!B71,'Bundeseigen-Steinsalz'!B71,'Bundeseigen-Kohlenwasserstoffe'!B71,Grundeigen!B71,'Bergbautechnische Aspekte'!B71)</f>
        <v>3</v>
      </c>
      <c r="R22">
        <f t="shared" si="2"/>
        <v>52</v>
      </c>
      <c r="S22" s="6">
        <f t="shared" si="3"/>
        <v>2.7792624265098879E-2</v>
      </c>
    </row>
    <row r="23" spans="1:19" x14ac:dyDescent="0.3">
      <c r="A23" s="28" t="s">
        <v>36</v>
      </c>
      <c r="B23" s="28">
        <f>SUM(Bergfrei!Q72,'Bundeseigen-Steinsalz'!Q72,'Bundeseigen-Kohlenwasserstoffe'!Q72,Grundeigen!Q72,'Bergbautechnische Aspekte'!Q72)</f>
        <v>135</v>
      </c>
      <c r="C23" s="28">
        <f>SUM(Bergfrei!P72,'Bundeseigen-Steinsalz'!P72,'Bundeseigen-Kohlenwasserstoffe'!P72,Grundeigen!P72,'Bergbautechnische Aspekte'!P72)</f>
        <v>142</v>
      </c>
      <c r="D23" s="28">
        <f>SUM(Bergfrei!O72,'Bundeseigen-Steinsalz'!O72,'Bundeseigen-Kohlenwasserstoffe'!O72,Grundeigen!O72,'Bergbautechnische Aspekte'!O72)</f>
        <v>134</v>
      </c>
      <c r="E23" s="28">
        <f>SUM(Bergfrei!N72,'Bundeseigen-Steinsalz'!N72,'Bundeseigen-Kohlenwasserstoffe'!N72,Grundeigen!N72,'Bergbautechnische Aspekte'!N72)</f>
        <v>163</v>
      </c>
      <c r="F23" s="28">
        <f>SUM(Bergfrei!M72,'Bundeseigen-Steinsalz'!M72,'Bundeseigen-Kohlenwasserstoffe'!M72,Grundeigen!M72,'Bergbautechnische Aspekte'!M72)</f>
        <v>180</v>
      </c>
      <c r="G23" s="28">
        <f>SUM(Bergfrei!L72,'Bundeseigen-Steinsalz'!L72,'Bundeseigen-Kohlenwasserstoffe'!L72,Grundeigen!L72,'Bergbautechnische Aspekte'!L72)</f>
        <v>140</v>
      </c>
      <c r="H23" s="28">
        <f>SUM(Bergfrei!K72,'Bundeseigen-Steinsalz'!K72,'Bundeseigen-Kohlenwasserstoffe'!K72,Grundeigen!K72,'Bergbautechnische Aspekte'!K72)</f>
        <v>104</v>
      </c>
      <c r="I23" s="28">
        <f>SUM(Bergfrei!J72,'Bundeseigen-Steinsalz'!J72,'Bundeseigen-Kohlenwasserstoffe'!J72,Grundeigen!J72,'Bergbautechnische Aspekte'!J72)</f>
        <v>80</v>
      </c>
      <c r="J23" s="28">
        <f>SUM(Bergfrei!I72,'Bundeseigen-Steinsalz'!I72,'Bundeseigen-Kohlenwasserstoffe'!I72,Grundeigen!I72,'Bergbautechnische Aspekte'!I72)</f>
        <v>97</v>
      </c>
      <c r="K23" s="28">
        <f>SUM(Bergfrei!H72,'Bundeseigen-Steinsalz'!H72,'Bundeseigen-Kohlenwasserstoffe'!H72,Grundeigen!H72,'Bergbautechnische Aspekte'!H72)</f>
        <v>93</v>
      </c>
      <c r="L23" s="28">
        <f>SUM(Bergfrei!G72,'Bundeseigen-Steinsalz'!G72,'Bundeseigen-Kohlenwasserstoffe'!G72,Grundeigen!G72,'Bergbautechnische Aspekte'!G72)</f>
        <v>73</v>
      </c>
      <c r="M23" s="28">
        <f>SUM(Bergfrei!F72,'Bundeseigen-Steinsalz'!F72,'Bundeseigen-Kohlenwasserstoffe'!F72,Grundeigen!F72,'Bergbautechnische Aspekte'!F72)</f>
        <v>94</v>
      </c>
      <c r="N23" s="28">
        <f>SUM(Bergfrei!E72,'Bundeseigen-Steinsalz'!E72,'Bundeseigen-Kohlenwasserstoffe'!E72,Grundeigen!E72,'Bergbautechnische Aspekte'!E72)</f>
        <v>105</v>
      </c>
      <c r="O23" s="28">
        <f>SUM(Bergfrei!D72,'Bundeseigen-Steinsalz'!D72,'Bundeseigen-Kohlenwasserstoffe'!D72,Grundeigen!D72,'Bergbautechnische Aspekte'!D72)</f>
        <v>104</v>
      </c>
      <c r="P23" s="28">
        <f>SUM(Bergfrei!C72,'Bundeseigen-Steinsalz'!C72,'Bundeseigen-Kohlenwasserstoffe'!C72,Grundeigen!C72,'Bergbautechnische Aspekte'!C72)</f>
        <v>105</v>
      </c>
      <c r="Q23" s="28">
        <f>SUM(Bergfrei!B72,'Bundeseigen-Steinsalz'!B72,'Bundeseigen-Kohlenwasserstoffe'!B72,Grundeigen!B72,'Bergbautechnische Aspekte'!B72)</f>
        <v>122</v>
      </c>
      <c r="R23">
        <f t="shared" si="2"/>
        <v>1871</v>
      </c>
      <c r="S23" s="6">
        <f t="shared" si="3"/>
        <v>1</v>
      </c>
    </row>
    <row r="24" spans="1:19" x14ac:dyDescent="0.3">
      <c r="A24" t="s">
        <v>43</v>
      </c>
      <c r="B24">
        <v>2004</v>
      </c>
      <c r="C24">
        <v>2005</v>
      </c>
      <c r="D24">
        <v>2006</v>
      </c>
      <c r="E24">
        <v>2007</v>
      </c>
      <c r="F24">
        <v>2008</v>
      </c>
      <c r="G24">
        <v>2009</v>
      </c>
      <c r="H24">
        <v>2010</v>
      </c>
      <c r="I24">
        <v>2011</v>
      </c>
      <c r="J24">
        <v>2012</v>
      </c>
      <c r="K24">
        <v>2013</v>
      </c>
      <c r="L24">
        <v>2014</v>
      </c>
      <c r="M24">
        <v>2015</v>
      </c>
      <c r="N24">
        <v>2016</v>
      </c>
      <c r="O24">
        <v>2017</v>
      </c>
      <c r="P24">
        <v>2018</v>
      </c>
      <c r="Q24">
        <v>2019</v>
      </c>
      <c r="R24" t="s">
        <v>214</v>
      </c>
    </row>
    <row r="25" spans="1:19" x14ac:dyDescent="0.3">
      <c r="A25" s="29" t="s">
        <v>51</v>
      </c>
      <c r="B25" s="29">
        <f>SUM(Bergfrei!Q73,'Bundeseigen-Steinsalz'!Q73,'Bundeseigen-Kohlenwasserstoffe'!Q73,Grundeigen!Q73,'Bergbautechnische Aspekte'!Q73)</f>
        <v>3</v>
      </c>
      <c r="C25" s="29">
        <f>SUM(Bergfrei!P73,'Bundeseigen-Steinsalz'!P73,'Bundeseigen-Kohlenwasserstoffe'!P73,Grundeigen!P73,'Bergbautechnische Aspekte'!P73)</f>
        <v>0</v>
      </c>
      <c r="D25" s="29">
        <f>SUM(Bergfrei!O73,'Bundeseigen-Steinsalz'!O73,'Bundeseigen-Kohlenwasserstoffe'!O73,Grundeigen!O73,'Bergbautechnische Aspekte'!O73)</f>
        <v>1</v>
      </c>
      <c r="E25" s="29">
        <f>SUM(Bergfrei!N73,'Bundeseigen-Steinsalz'!N73,'Bundeseigen-Kohlenwasserstoffe'!N73,Grundeigen!N73,'Bergbautechnische Aspekte'!N73)</f>
        <v>1</v>
      </c>
      <c r="F25" s="29">
        <f>SUM(Bergfrei!M73,'Bundeseigen-Steinsalz'!M73,'Bundeseigen-Kohlenwasserstoffe'!M73,Grundeigen!M73,'Bergbautechnische Aspekte'!M73)</f>
        <v>0</v>
      </c>
      <c r="G25" s="29">
        <f>SUM(Bergfrei!L73,'Bundeseigen-Steinsalz'!L73,'Bundeseigen-Kohlenwasserstoffe'!L73,Grundeigen!L73,'Bergbautechnische Aspekte'!L73)</f>
        <v>0</v>
      </c>
      <c r="H25" s="29">
        <f>SUM(Bergfrei!K73,'Bundeseigen-Steinsalz'!K73,'Bundeseigen-Kohlenwasserstoffe'!K73,Grundeigen!K73,'Bergbautechnische Aspekte'!K73)</f>
        <v>1</v>
      </c>
      <c r="I25" s="29">
        <f>SUM(Bergfrei!J73,'Bundeseigen-Steinsalz'!J73,'Bundeseigen-Kohlenwasserstoffe'!J73,Grundeigen!J73,'Bergbautechnische Aspekte'!J73)</f>
        <v>1</v>
      </c>
      <c r="J25" s="29">
        <f>SUM(Bergfrei!I73,'Bundeseigen-Steinsalz'!I73,'Bundeseigen-Kohlenwasserstoffe'!I73,Grundeigen!I73,'Bergbautechnische Aspekte'!I73)</f>
        <v>0</v>
      </c>
      <c r="K25" s="29">
        <f>SUM(Bergfrei!H73,'Bundeseigen-Steinsalz'!H73,'Bundeseigen-Kohlenwasserstoffe'!H73,Grundeigen!H73,'Bergbautechnische Aspekte'!H73)</f>
        <v>0</v>
      </c>
      <c r="L25" s="29">
        <f>SUM(Bergfrei!G73,'Bundeseigen-Steinsalz'!G73,'Bundeseigen-Kohlenwasserstoffe'!G73,Grundeigen!G73,'Bergbautechnische Aspekte'!G73)</f>
        <v>0</v>
      </c>
      <c r="M25" s="29">
        <f>SUM(Bergfrei!F73,'Bundeseigen-Steinsalz'!F73,'Bundeseigen-Kohlenwasserstoffe'!F73,Grundeigen!F73,'Bergbautechnische Aspekte'!F73)</f>
        <v>0</v>
      </c>
      <c r="N25" s="29">
        <f>SUM(Bergfrei!E73,'Bundeseigen-Steinsalz'!E73,'Bundeseigen-Kohlenwasserstoffe'!E73,Grundeigen!E73,'Bergbautechnische Aspekte'!E73)</f>
        <v>0</v>
      </c>
      <c r="O25" s="29">
        <f>SUM(Bergfrei!D73,'Bundeseigen-Steinsalz'!D73,'Bundeseigen-Kohlenwasserstoffe'!D73,Grundeigen!D73,'Bergbautechnische Aspekte'!D73)</f>
        <v>0</v>
      </c>
      <c r="P25" s="29">
        <f>SUM(Bergfrei!C73,'Bundeseigen-Steinsalz'!C73,'Bundeseigen-Kohlenwasserstoffe'!C73,Grundeigen!C73,'Bergbautechnische Aspekte'!C73)</f>
        <v>0</v>
      </c>
      <c r="Q25" s="29">
        <f>SUM(Bergfrei!B73,'Bundeseigen-Steinsalz'!B73,'Bundeseigen-Kohlenwasserstoffe'!B73,Grundeigen!B73,'Bergbautechnische Aspekte'!B73)</f>
        <v>0</v>
      </c>
      <c r="R25">
        <f t="shared" ref="R25:R34" si="4">SUM(B25:Q25)</f>
        <v>7</v>
      </c>
      <c r="S25" s="6">
        <f>R25/$R$34</f>
        <v>7.9545454545454544E-2</v>
      </c>
    </row>
    <row r="26" spans="1:19" x14ac:dyDescent="0.3">
      <c r="A26" s="29" t="s">
        <v>65</v>
      </c>
      <c r="B26" s="29">
        <f>SUM(Bergfrei!Q74,'Bundeseigen-Steinsalz'!Q74,'Bundeseigen-Kohlenwasserstoffe'!Q74,Grundeigen!Q74,'Bergbautechnische Aspekte'!Q74)</f>
        <v>1</v>
      </c>
      <c r="C26" s="29">
        <f>SUM(Bergfrei!P74,'Bundeseigen-Steinsalz'!P74,'Bundeseigen-Kohlenwasserstoffe'!P74,Grundeigen!P74,'Bergbautechnische Aspekte'!P74)</f>
        <v>0</v>
      </c>
      <c r="D26" s="29">
        <f>SUM(Bergfrei!O74,'Bundeseigen-Steinsalz'!O74,'Bundeseigen-Kohlenwasserstoffe'!O74,Grundeigen!O74,'Bergbautechnische Aspekte'!O74)</f>
        <v>0</v>
      </c>
      <c r="E26" s="29">
        <f>SUM(Bergfrei!N74,'Bundeseigen-Steinsalz'!N74,'Bundeseigen-Kohlenwasserstoffe'!N74,Grundeigen!N74,'Bergbautechnische Aspekte'!N74)</f>
        <v>0</v>
      </c>
      <c r="F26" s="29">
        <f>SUM(Bergfrei!M74,'Bundeseigen-Steinsalz'!M74,'Bundeseigen-Kohlenwasserstoffe'!M74,Grundeigen!M74,'Bergbautechnische Aspekte'!M74)</f>
        <v>0</v>
      </c>
      <c r="G26" s="29">
        <f>SUM(Bergfrei!L74,'Bundeseigen-Steinsalz'!L74,'Bundeseigen-Kohlenwasserstoffe'!L74,Grundeigen!L74,'Bergbautechnische Aspekte'!L74)</f>
        <v>0</v>
      </c>
      <c r="H26" s="29">
        <f>SUM(Bergfrei!K74,'Bundeseigen-Steinsalz'!K74,'Bundeseigen-Kohlenwasserstoffe'!K74,Grundeigen!K74,'Bergbautechnische Aspekte'!K74)</f>
        <v>0</v>
      </c>
      <c r="I26" s="29">
        <f>SUM(Bergfrei!J74,'Bundeseigen-Steinsalz'!J74,'Bundeseigen-Kohlenwasserstoffe'!J74,Grundeigen!J74,'Bergbautechnische Aspekte'!J74)</f>
        <v>0</v>
      </c>
      <c r="J26" s="29">
        <f>SUM(Bergfrei!I74,'Bundeseigen-Steinsalz'!I74,'Bundeseigen-Kohlenwasserstoffe'!I74,Grundeigen!I74,'Bergbautechnische Aspekte'!I74)</f>
        <v>0</v>
      </c>
      <c r="K26" s="29">
        <f>SUM(Bergfrei!H74,'Bundeseigen-Steinsalz'!H74,'Bundeseigen-Kohlenwasserstoffe'!H74,Grundeigen!H74,'Bergbautechnische Aspekte'!H74)</f>
        <v>0</v>
      </c>
      <c r="L26" s="29">
        <f>SUM(Bergfrei!G74,'Bundeseigen-Steinsalz'!G74,'Bundeseigen-Kohlenwasserstoffe'!G74,Grundeigen!G74,'Bergbautechnische Aspekte'!G74)</f>
        <v>0</v>
      </c>
      <c r="M26" s="29">
        <f>SUM(Bergfrei!F74,'Bundeseigen-Steinsalz'!F74,'Bundeseigen-Kohlenwasserstoffe'!F74,Grundeigen!F74,'Bergbautechnische Aspekte'!F74)</f>
        <v>0</v>
      </c>
      <c r="N26" s="29">
        <f>SUM(Bergfrei!E74,'Bundeseigen-Steinsalz'!E74,'Bundeseigen-Kohlenwasserstoffe'!E74,Grundeigen!E74,'Bergbautechnische Aspekte'!E74)</f>
        <v>0</v>
      </c>
      <c r="O26" s="29">
        <f>SUM(Bergfrei!D74,'Bundeseigen-Steinsalz'!D74,'Bundeseigen-Kohlenwasserstoffe'!D74,Grundeigen!D74,'Bergbautechnische Aspekte'!D74)</f>
        <v>0</v>
      </c>
      <c r="P26" s="29">
        <f>SUM(Bergfrei!C74,'Bundeseigen-Steinsalz'!C74,'Bundeseigen-Kohlenwasserstoffe'!C74,Grundeigen!C74,'Bergbautechnische Aspekte'!C74)</f>
        <v>0</v>
      </c>
      <c r="Q26" s="29">
        <f>SUM(Bergfrei!B74,'Bundeseigen-Steinsalz'!B74,'Bundeseigen-Kohlenwasserstoffe'!B74,Grundeigen!B74,'Bergbautechnische Aspekte'!B74)</f>
        <v>0</v>
      </c>
      <c r="R26">
        <f t="shared" si="4"/>
        <v>1</v>
      </c>
      <c r="S26" s="6">
        <f t="shared" ref="S26:S34" si="5">R26/$R$34</f>
        <v>1.1363636363636364E-2</v>
      </c>
    </row>
    <row r="27" spans="1:19" x14ac:dyDescent="0.3">
      <c r="A27" s="29" t="s">
        <v>44</v>
      </c>
      <c r="B27" s="29">
        <f>SUM(Bergfrei!Q75,'Bundeseigen-Steinsalz'!Q75,'Bundeseigen-Kohlenwasserstoffe'!Q75,Grundeigen!Q75,'Bergbautechnische Aspekte'!Q75)</f>
        <v>1</v>
      </c>
      <c r="C27" s="29">
        <f>SUM(Bergfrei!P75,'Bundeseigen-Steinsalz'!P75,'Bundeseigen-Kohlenwasserstoffe'!P75,Grundeigen!P75,'Bergbautechnische Aspekte'!P75)</f>
        <v>0</v>
      </c>
      <c r="D27" s="29">
        <f>SUM(Bergfrei!O75,'Bundeseigen-Steinsalz'!O75,'Bundeseigen-Kohlenwasserstoffe'!O75,Grundeigen!O75,'Bergbautechnische Aspekte'!O75)</f>
        <v>0</v>
      </c>
      <c r="E27" s="29">
        <f>SUM(Bergfrei!N75,'Bundeseigen-Steinsalz'!N75,'Bundeseigen-Kohlenwasserstoffe'!N75,Grundeigen!N75,'Bergbautechnische Aspekte'!N75)</f>
        <v>0</v>
      </c>
      <c r="F27" s="29">
        <f>SUM(Bergfrei!M75,'Bundeseigen-Steinsalz'!M75,'Bundeseigen-Kohlenwasserstoffe'!M75,Grundeigen!M75,'Bergbautechnische Aspekte'!M75)</f>
        <v>0</v>
      </c>
      <c r="G27" s="29">
        <f>SUM(Bergfrei!L75,'Bundeseigen-Steinsalz'!L75,'Bundeseigen-Kohlenwasserstoffe'!L75,Grundeigen!L75,'Bergbautechnische Aspekte'!L75)</f>
        <v>0</v>
      </c>
      <c r="H27" s="29">
        <f>SUM(Bergfrei!K75,'Bundeseigen-Steinsalz'!K75,'Bundeseigen-Kohlenwasserstoffe'!K75,Grundeigen!K75,'Bergbautechnische Aspekte'!K75)</f>
        <v>0</v>
      </c>
      <c r="I27" s="29">
        <f>SUM(Bergfrei!J75,'Bundeseigen-Steinsalz'!J75,'Bundeseigen-Kohlenwasserstoffe'!J75,Grundeigen!J75,'Bergbautechnische Aspekte'!J75)</f>
        <v>0</v>
      </c>
      <c r="J27" s="29">
        <f>SUM(Bergfrei!I75,'Bundeseigen-Steinsalz'!I75,'Bundeseigen-Kohlenwasserstoffe'!I75,Grundeigen!I75,'Bergbautechnische Aspekte'!I75)</f>
        <v>0</v>
      </c>
      <c r="K27" s="29">
        <f>SUM(Bergfrei!H75,'Bundeseigen-Steinsalz'!H75,'Bundeseigen-Kohlenwasserstoffe'!H75,Grundeigen!H75,'Bergbautechnische Aspekte'!H75)</f>
        <v>0</v>
      </c>
      <c r="L27" s="29">
        <f>SUM(Bergfrei!G75,'Bundeseigen-Steinsalz'!G75,'Bundeseigen-Kohlenwasserstoffe'!G75,Grundeigen!G75,'Bergbautechnische Aspekte'!G75)</f>
        <v>0</v>
      </c>
      <c r="M27" s="29">
        <f>SUM(Bergfrei!F75,'Bundeseigen-Steinsalz'!F75,'Bundeseigen-Kohlenwasserstoffe'!F75,Grundeigen!F75,'Bergbautechnische Aspekte'!F75)</f>
        <v>0</v>
      </c>
      <c r="N27" s="29">
        <f>SUM(Bergfrei!E75,'Bundeseigen-Steinsalz'!E75,'Bundeseigen-Kohlenwasserstoffe'!E75,Grundeigen!E75,'Bergbautechnische Aspekte'!E75)</f>
        <v>0</v>
      </c>
      <c r="O27" s="29">
        <f>SUM(Bergfrei!D75,'Bundeseigen-Steinsalz'!D75,'Bundeseigen-Kohlenwasserstoffe'!D75,Grundeigen!D75,'Bergbautechnische Aspekte'!D75)</f>
        <v>0</v>
      </c>
      <c r="P27" s="29">
        <f>SUM(Bergfrei!C75,'Bundeseigen-Steinsalz'!C75,'Bundeseigen-Kohlenwasserstoffe'!C75,Grundeigen!C75,'Bergbautechnische Aspekte'!C75)</f>
        <v>2</v>
      </c>
      <c r="Q27" s="29">
        <f>SUM(Bergfrei!B75,'Bundeseigen-Steinsalz'!B75,'Bundeseigen-Kohlenwasserstoffe'!B75,Grundeigen!B75,'Bergbautechnische Aspekte'!B75)</f>
        <v>1</v>
      </c>
      <c r="R27">
        <f t="shared" si="4"/>
        <v>4</v>
      </c>
      <c r="S27" s="6">
        <f t="shared" si="5"/>
        <v>4.5454545454545456E-2</v>
      </c>
    </row>
    <row r="28" spans="1:19" x14ac:dyDescent="0.3">
      <c r="A28" s="29" t="s">
        <v>45</v>
      </c>
      <c r="B28" s="29">
        <f>SUM(Bergfrei!Q76,'Bundeseigen-Steinsalz'!Q76,'Bundeseigen-Kohlenwasserstoffe'!Q76,Grundeigen!Q76,'Bergbautechnische Aspekte'!Q76)</f>
        <v>1</v>
      </c>
      <c r="C28" s="29">
        <f>SUM(Bergfrei!P76,'Bundeseigen-Steinsalz'!P76,'Bundeseigen-Kohlenwasserstoffe'!P76,Grundeigen!P76,'Bergbautechnische Aspekte'!P76)</f>
        <v>0</v>
      </c>
      <c r="D28" s="29">
        <f>SUM(Bergfrei!O76,'Bundeseigen-Steinsalz'!O76,'Bundeseigen-Kohlenwasserstoffe'!O76,Grundeigen!O76,'Bergbautechnische Aspekte'!O76)</f>
        <v>0</v>
      </c>
      <c r="E28" s="29">
        <f>SUM(Bergfrei!N76,'Bundeseigen-Steinsalz'!N76,'Bundeseigen-Kohlenwasserstoffe'!N76,Grundeigen!N76,'Bergbautechnische Aspekte'!N76)</f>
        <v>1</v>
      </c>
      <c r="F28" s="29">
        <f>SUM(Bergfrei!M76,'Bundeseigen-Steinsalz'!M76,'Bundeseigen-Kohlenwasserstoffe'!M76,Grundeigen!M76,'Bergbautechnische Aspekte'!M76)</f>
        <v>0</v>
      </c>
      <c r="G28" s="29">
        <f>SUM(Bergfrei!L76,'Bundeseigen-Steinsalz'!L76,'Bundeseigen-Kohlenwasserstoffe'!L76,Grundeigen!L76,'Bergbautechnische Aspekte'!L76)</f>
        <v>0</v>
      </c>
      <c r="H28" s="29">
        <f>SUM(Bergfrei!K76,'Bundeseigen-Steinsalz'!K76,'Bundeseigen-Kohlenwasserstoffe'!K76,Grundeigen!K76,'Bergbautechnische Aspekte'!K76)</f>
        <v>2</v>
      </c>
      <c r="I28" s="29">
        <f>SUM(Bergfrei!J76,'Bundeseigen-Steinsalz'!J76,'Bundeseigen-Kohlenwasserstoffe'!J76,Grundeigen!J76,'Bergbautechnische Aspekte'!J76)</f>
        <v>1</v>
      </c>
      <c r="J28" s="29">
        <f>SUM(Bergfrei!I76,'Bundeseigen-Steinsalz'!I76,'Bundeseigen-Kohlenwasserstoffe'!I76,Grundeigen!I76,'Bergbautechnische Aspekte'!I76)</f>
        <v>0</v>
      </c>
      <c r="K28" s="29">
        <f>SUM(Bergfrei!H76,'Bundeseigen-Steinsalz'!H76,'Bundeseigen-Kohlenwasserstoffe'!H76,Grundeigen!H76,'Bergbautechnische Aspekte'!H76)</f>
        <v>0</v>
      </c>
      <c r="L28" s="29">
        <f>SUM(Bergfrei!G76,'Bundeseigen-Steinsalz'!G76,'Bundeseigen-Kohlenwasserstoffe'!G76,Grundeigen!G76,'Bergbautechnische Aspekte'!G76)</f>
        <v>1</v>
      </c>
      <c r="M28" s="29">
        <f>SUM(Bergfrei!F76,'Bundeseigen-Steinsalz'!F76,'Bundeseigen-Kohlenwasserstoffe'!F76,Grundeigen!F76,'Bergbautechnische Aspekte'!F76)</f>
        <v>0</v>
      </c>
      <c r="N28" s="29">
        <f>SUM(Bergfrei!E76,'Bundeseigen-Steinsalz'!E76,'Bundeseigen-Kohlenwasserstoffe'!E76,Grundeigen!E76,'Bergbautechnische Aspekte'!E76)</f>
        <v>0</v>
      </c>
      <c r="O28" s="29">
        <f>SUM(Bergfrei!D76,'Bundeseigen-Steinsalz'!D76,'Bundeseigen-Kohlenwasserstoffe'!D76,Grundeigen!D76,'Bergbautechnische Aspekte'!D76)</f>
        <v>0</v>
      </c>
      <c r="P28" s="29">
        <f>SUM(Bergfrei!C76,'Bundeseigen-Steinsalz'!C76,'Bundeseigen-Kohlenwasserstoffe'!C76,Grundeigen!C76,'Bergbautechnische Aspekte'!C76)</f>
        <v>0</v>
      </c>
      <c r="Q28" s="29">
        <f>SUM(Bergfrei!B76,'Bundeseigen-Steinsalz'!B76,'Bundeseigen-Kohlenwasserstoffe'!B76,Grundeigen!B76,'Bergbautechnische Aspekte'!B76)</f>
        <v>0</v>
      </c>
      <c r="R28">
        <f t="shared" si="4"/>
        <v>6</v>
      </c>
      <c r="S28" s="6">
        <f t="shared" si="5"/>
        <v>6.8181818181818177E-2</v>
      </c>
    </row>
    <row r="29" spans="1:19" x14ac:dyDescent="0.3">
      <c r="A29" s="29" t="s">
        <v>46</v>
      </c>
      <c r="B29" s="29">
        <f>SUM(Bergfrei!Q77,'Bundeseigen-Steinsalz'!Q77,'Bundeseigen-Kohlenwasserstoffe'!Q77,Grundeigen!Q77,'Bergbautechnische Aspekte'!Q77)</f>
        <v>3</v>
      </c>
      <c r="C29" s="29">
        <f>SUM(Bergfrei!P77,'Bundeseigen-Steinsalz'!P77,'Bundeseigen-Kohlenwasserstoffe'!P77,Grundeigen!P77,'Bergbautechnische Aspekte'!P77)</f>
        <v>0</v>
      </c>
      <c r="D29" s="29">
        <f>SUM(Bergfrei!O77,'Bundeseigen-Steinsalz'!O77,'Bundeseigen-Kohlenwasserstoffe'!O77,Grundeigen!O77,'Bergbautechnische Aspekte'!O77)</f>
        <v>0</v>
      </c>
      <c r="E29" s="29">
        <f>SUM(Bergfrei!N77,'Bundeseigen-Steinsalz'!N77,'Bundeseigen-Kohlenwasserstoffe'!N77,Grundeigen!N77,'Bergbautechnische Aspekte'!N77)</f>
        <v>0</v>
      </c>
      <c r="F29" s="29">
        <f>SUM(Bergfrei!M77,'Bundeseigen-Steinsalz'!M77,'Bundeseigen-Kohlenwasserstoffe'!M77,Grundeigen!M77,'Bergbautechnische Aspekte'!M77)</f>
        <v>0</v>
      </c>
      <c r="G29" s="29">
        <f>SUM(Bergfrei!L77,'Bundeseigen-Steinsalz'!L77,'Bundeseigen-Kohlenwasserstoffe'!L77,Grundeigen!L77,'Bergbautechnische Aspekte'!L77)</f>
        <v>0</v>
      </c>
      <c r="H29" s="29">
        <f>SUM(Bergfrei!K77,'Bundeseigen-Steinsalz'!K77,'Bundeseigen-Kohlenwasserstoffe'!K77,Grundeigen!K77,'Bergbautechnische Aspekte'!K77)</f>
        <v>0</v>
      </c>
      <c r="I29" s="29">
        <f>SUM(Bergfrei!J77,'Bundeseigen-Steinsalz'!J77,'Bundeseigen-Kohlenwasserstoffe'!J77,Grundeigen!J77,'Bergbautechnische Aspekte'!J77)</f>
        <v>4</v>
      </c>
      <c r="J29" s="29">
        <f>SUM(Bergfrei!I77,'Bundeseigen-Steinsalz'!I77,'Bundeseigen-Kohlenwasserstoffe'!I77,Grundeigen!I77,'Bergbautechnische Aspekte'!I77)</f>
        <v>1</v>
      </c>
      <c r="K29" s="29">
        <f>SUM(Bergfrei!H77,'Bundeseigen-Steinsalz'!H77,'Bundeseigen-Kohlenwasserstoffe'!H77,Grundeigen!H77,'Bergbautechnische Aspekte'!H77)</f>
        <v>0</v>
      </c>
      <c r="L29" s="29">
        <f>SUM(Bergfrei!G77,'Bundeseigen-Steinsalz'!G77,'Bundeseigen-Kohlenwasserstoffe'!G77,Grundeigen!G77,'Bergbautechnische Aspekte'!G77)</f>
        <v>0</v>
      </c>
      <c r="M29" s="29">
        <f>SUM(Bergfrei!F77,'Bundeseigen-Steinsalz'!F77,'Bundeseigen-Kohlenwasserstoffe'!F77,Grundeigen!F77,'Bergbautechnische Aspekte'!F77)</f>
        <v>0</v>
      </c>
      <c r="N29" s="29">
        <f>SUM(Bergfrei!E77,'Bundeseigen-Steinsalz'!E77,'Bundeseigen-Kohlenwasserstoffe'!E77,Grundeigen!E77,'Bergbautechnische Aspekte'!E77)</f>
        <v>0</v>
      </c>
      <c r="O29" s="29">
        <f>SUM(Bergfrei!D77,'Bundeseigen-Steinsalz'!D77,'Bundeseigen-Kohlenwasserstoffe'!D77,Grundeigen!D77,'Bergbautechnische Aspekte'!D77)</f>
        <v>0</v>
      </c>
      <c r="P29" s="29">
        <f>SUM(Bergfrei!C77,'Bundeseigen-Steinsalz'!C77,'Bundeseigen-Kohlenwasserstoffe'!C77,Grundeigen!C77,'Bergbautechnische Aspekte'!C77)</f>
        <v>1</v>
      </c>
      <c r="Q29" s="29">
        <f>SUM(Bergfrei!B77,'Bundeseigen-Steinsalz'!B77,'Bundeseigen-Kohlenwasserstoffe'!B77,Grundeigen!B77,'Bergbautechnische Aspekte'!B77)</f>
        <v>1</v>
      </c>
      <c r="R29">
        <f t="shared" si="4"/>
        <v>10</v>
      </c>
      <c r="S29" s="6">
        <f t="shared" si="5"/>
        <v>0.11363636363636363</v>
      </c>
    </row>
    <row r="30" spans="1:19" x14ac:dyDescent="0.3">
      <c r="A30" s="29" t="s">
        <v>47</v>
      </c>
      <c r="B30" s="29">
        <f>SUM(Bergfrei!Q78,'Bundeseigen-Steinsalz'!Q78,'Bundeseigen-Kohlenwasserstoffe'!Q78,Grundeigen!Q78,'Bergbautechnische Aspekte'!Q78)</f>
        <v>2</v>
      </c>
      <c r="C30" s="29">
        <f>SUM(Bergfrei!P78,'Bundeseigen-Steinsalz'!P78,'Bundeseigen-Kohlenwasserstoffe'!P78,Grundeigen!P78,'Bergbautechnische Aspekte'!P78)</f>
        <v>1</v>
      </c>
      <c r="D30" s="29">
        <f>SUM(Bergfrei!O78,'Bundeseigen-Steinsalz'!O78,'Bundeseigen-Kohlenwasserstoffe'!O78,Grundeigen!O78,'Bergbautechnische Aspekte'!O78)</f>
        <v>2</v>
      </c>
      <c r="E30" s="29">
        <f>SUM(Bergfrei!N78,'Bundeseigen-Steinsalz'!N78,'Bundeseigen-Kohlenwasserstoffe'!N78,Grundeigen!N78,'Bergbautechnische Aspekte'!N78)</f>
        <v>4</v>
      </c>
      <c r="F30" s="29">
        <f>SUM(Bergfrei!M78,'Bundeseigen-Steinsalz'!M78,'Bundeseigen-Kohlenwasserstoffe'!M78,Grundeigen!M78,'Bergbautechnische Aspekte'!M78)</f>
        <v>1</v>
      </c>
      <c r="G30" s="29">
        <f>SUM(Bergfrei!L78,'Bundeseigen-Steinsalz'!L78,'Bundeseigen-Kohlenwasserstoffe'!L78,Grundeigen!L78,'Bergbautechnische Aspekte'!L78)</f>
        <v>2</v>
      </c>
      <c r="H30" s="29">
        <f>SUM(Bergfrei!K78,'Bundeseigen-Steinsalz'!K78,'Bundeseigen-Kohlenwasserstoffe'!K78,Grundeigen!K78,'Bergbautechnische Aspekte'!K78)</f>
        <v>0</v>
      </c>
      <c r="I30" s="29">
        <f>SUM(Bergfrei!J78,'Bundeseigen-Steinsalz'!J78,'Bundeseigen-Kohlenwasserstoffe'!J78,Grundeigen!J78,'Bergbautechnische Aspekte'!J78)</f>
        <v>1</v>
      </c>
      <c r="J30" s="29">
        <f>SUM(Bergfrei!I78,'Bundeseigen-Steinsalz'!I78,'Bundeseigen-Kohlenwasserstoffe'!I78,Grundeigen!I78,'Bergbautechnische Aspekte'!I78)</f>
        <v>1</v>
      </c>
      <c r="K30" s="29">
        <f>SUM(Bergfrei!H78,'Bundeseigen-Steinsalz'!H78,'Bundeseigen-Kohlenwasserstoffe'!H78,Grundeigen!H78,'Bergbautechnische Aspekte'!H78)</f>
        <v>4</v>
      </c>
      <c r="L30" s="29">
        <f>SUM(Bergfrei!G78,'Bundeseigen-Steinsalz'!G78,'Bundeseigen-Kohlenwasserstoffe'!G78,Grundeigen!G78,'Bergbautechnische Aspekte'!G78)</f>
        <v>3</v>
      </c>
      <c r="M30" s="29">
        <f>SUM(Bergfrei!F78,'Bundeseigen-Steinsalz'!F78,'Bundeseigen-Kohlenwasserstoffe'!F78,Grundeigen!F78,'Bergbautechnische Aspekte'!F78)</f>
        <v>2</v>
      </c>
      <c r="N30" s="29">
        <f>SUM(Bergfrei!E78,'Bundeseigen-Steinsalz'!E78,'Bundeseigen-Kohlenwasserstoffe'!E78,Grundeigen!E78,'Bergbautechnische Aspekte'!E78)</f>
        <v>1</v>
      </c>
      <c r="O30" s="29">
        <f>SUM(Bergfrei!D78,'Bundeseigen-Steinsalz'!D78,'Bundeseigen-Kohlenwasserstoffe'!D78,Grundeigen!D78,'Bergbautechnische Aspekte'!D78)</f>
        <v>3</v>
      </c>
      <c r="P30" s="29">
        <f>SUM(Bergfrei!C78,'Bundeseigen-Steinsalz'!C78,'Bundeseigen-Kohlenwasserstoffe'!C78,Grundeigen!C78,'Bergbautechnische Aspekte'!C78)</f>
        <v>0</v>
      </c>
      <c r="Q30" s="29">
        <f>SUM(Bergfrei!B78,'Bundeseigen-Steinsalz'!B78,'Bundeseigen-Kohlenwasserstoffe'!B78,Grundeigen!B78,'Bergbautechnische Aspekte'!B78)</f>
        <v>1</v>
      </c>
      <c r="R30">
        <f t="shared" si="4"/>
        <v>28</v>
      </c>
      <c r="S30" s="6">
        <f t="shared" si="5"/>
        <v>0.31818181818181818</v>
      </c>
    </row>
    <row r="31" spans="1:19" x14ac:dyDescent="0.3">
      <c r="A31" s="29" t="s">
        <v>48</v>
      </c>
      <c r="B31" s="29">
        <f>SUM(Bergfrei!Q79,'Bundeseigen-Steinsalz'!Q79,'Bundeseigen-Kohlenwasserstoffe'!Q79,Grundeigen!Q79,'Bergbautechnische Aspekte'!Q79)</f>
        <v>1</v>
      </c>
      <c r="C31" s="29">
        <f>SUM(Bergfrei!P79,'Bundeseigen-Steinsalz'!P79,'Bundeseigen-Kohlenwasserstoffe'!P79,Grundeigen!P79,'Bergbautechnische Aspekte'!P79)</f>
        <v>0</v>
      </c>
      <c r="D31" s="29">
        <f>SUM(Bergfrei!O79,'Bundeseigen-Steinsalz'!O79,'Bundeseigen-Kohlenwasserstoffe'!O79,Grundeigen!O79,'Bergbautechnische Aspekte'!O79)</f>
        <v>1</v>
      </c>
      <c r="E31" s="29">
        <f>SUM(Bergfrei!N79,'Bundeseigen-Steinsalz'!N79,'Bundeseigen-Kohlenwasserstoffe'!N79,Grundeigen!N79,'Bergbautechnische Aspekte'!N79)</f>
        <v>1</v>
      </c>
      <c r="F31" s="29">
        <f>SUM(Bergfrei!M79,'Bundeseigen-Steinsalz'!M79,'Bundeseigen-Kohlenwasserstoffe'!M79,Grundeigen!M79,'Bergbautechnische Aspekte'!M79)</f>
        <v>0</v>
      </c>
      <c r="G31" s="29">
        <f>SUM(Bergfrei!L79,'Bundeseigen-Steinsalz'!L79,'Bundeseigen-Kohlenwasserstoffe'!L79,Grundeigen!L79,'Bergbautechnische Aspekte'!L79)</f>
        <v>0</v>
      </c>
      <c r="H31" s="29">
        <f>SUM(Bergfrei!K79,'Bundeseigen-Steinsalz'!K79,'Bundeseigen-Kohlenwasserstoffe'!K79,Grundeigen!K79,'Bergbautechnische Aspekte'!K79)</f>
        <v>1</v>
      </c>
      <c r="I31" s="29">
        <f>SUM(Bergfrei!J79,'Bundeseigen-Steinsalz'!J79,'Bundeseigen-Kohlenwasserstoffe'!J79,Grundeigen!J79,'Bergbautechnische Aspekte'!J79)</f>
        <v>2</v>
      </c>
      <c r="J31" s="29">
        <f>SUM(Bergfrei!I79,'Bundeseigen-Steinsalz'!I79,'Bundeseigen-Kohlenwasserstoffe'!I79,Grundeigen!I79,'Bergbautechnische Aspekte'!I79)</f>
        <v>0</v>
      </c>
      <c r="K31" s="29">
        <f>SUM(Bergfrei!H79,'Bundeseigen-Steinsalz'!H79,'Bundeseigen-Kohlenwasserstoffe'!H79,Grundeigen!H79,'Bergbautechnische Aspekte'!H79)</f>
        <v>1</v>
      </c>
      <c r="L31" s="29">
        <f>SUM(Bergfrei!G79,'Bundeseigen-Steinsalz'!G79,'Bundeseigen-Kohlenwasserstoffe'!G79,Grundeigen!G79,'Bergbautechnische Aspekte'!G79)</f>
        <v>0</v>
      </c>
      <c r="M31" s="29">
        <f>SUM(Bergfrei!F79,'Bundeseigen-Steinsalz'!F79,'Bundeseigen-Kohlenwasserstoffe'!F79,Grundeigen!F79,'Bergbautechnische Aspekte'!F79)</f>
        <v>1</v>
      </c>
      <c r="N31" s="29">
        <f>SUM(Bergfrei!E79,'Bundeseigen-Steinsalz'!E79,'Bundeseigen-Kohlenwasserstoffe'!E79,Grundeigen!E79,'Bergbautechnische Aspekte'!E79)</f>
        <v>0</v>
      </c>
      <c r="O31" s="29">
        <f>SUM(Bergfrei!D79,'Bundeseigen-Steinsalz'!D79,'Bundeseigen-Kohlenwasserstoffe'!D79,Grundeigen!D79,'Bergbautechnische Aspekte'!D79)</f>
        <v>0</v>
      </c>
      <c r="P31" s="29">
        <f>SUM(Bergfrei!C79,'Bundeseigen-Steinsalz'!C79,'Bundeseigen-Kohlenwasserstoffe'!C79,Grundeigen!C79,'Bergbautechnische Aspekte'!C79)</f>
        <v>0</v>
      </c>
      <c r="Q31" s="29">
        <f>SUM(Bergfrei!B79,'Bundeseigen-Steinsalz'!B79,'Bundeseigen-Kohlenwasserstoffe'!B79,Grundeigen!B79,'Bergbautechnische Aspekte'!B79)</f>
        <v>0</v>
      </c>
      <c r="R31">
        <f t="shared" si="4"/>
        <v>8</v>
      </c>
      <c r="S31" s="6">
        <f t="shared" si="5"/>
        <v>9.0909090909090912E-2</v>
      </c>
    </row>
    <row r="32" spans="1:19" x14ac:dyDescent="0.3">
      <c r="A32" s="29" t="s">
        <v>49</v>
      </c>
      <c r="B32" s="29">
        <f>SUM(Bergfrei!Q80,'Bundeseigen-Steinsalz'!Q80,'Bundeseigen-Kohlenwasserstoffe'!Q80,Grundeigen!Q80,'Bergbautechnische Aspekte'!Q80)</f>
        <v>2</v>
      </c>
      <c r="C32" s="29">
        <f>SUM(Bergfrei!P80,'Bundeseigen-Steinsalz'!P80,'Bundeseigen-Kohlenwasserstoffe'!P80,Grundeigen!P80,'Bergbautechnische Aspekte'!P80)</f>
        <v>2</v>
      </c>
      <c r="D32" s="29">
        <f>SUM(Bergfrei!O80,'Bundeseigen-Steinsalz'!O80,'Bundeseigen-Kohlenwasserstoffe'!O80,Grundeigen!O80,'Bergbautechnische Aspekte'!O80)</f>
        <v>1</v>
      </c>
      <c r="E32" s="29">
        <f>SUM(Bergfrei!N80,'Bundeseigen-Steinsalz'!N80,'Bundeseigen-Kohlenwasserstoffe'!N80,Grundeigen!N80,'Bergbautechnische Aspekte'!N80)</f>
        <v>3</v>
      </c>
      <c r="F32" s="29">
        <f>SUM(Bergfrei!M80,'Bundeseigen-Steinsalz'!M80,'Bundeseigen-Kohlenwasserstoffe'!M80,Grundeigen!M80,'Bergbautechnische Aspekte'!M80)</f>
        <v>2</v>
      </c>
      <c r="G32" s="29">
        <f>SUM(Bergfrei!L80,'Bundeseigen-Steinsalz'!L80,'Bundeseigen-Kohlenwasserstoffe'!L80,Grundeigen!L80,'Bergbautechnische Aspekte'!L80)</f>
        <v>0</v>
      </c>
      <c r="H32" s="29">
        <f>SUM(Bergfrei!K80,'Bundeseigen-Steinsalz'!K80,'Bundeseigen-Kohlenwasserstoffe'!K80,Grundeigen!K80,'Bergbautechnische Aspekte'!K80)</f>
        <v>2</v>
      </c>
      <c r="I32" s="29">
        <f>SUM(Bergfrei!J80,'Bundeseigen-Steinsalz'!J80,'Bundeseigen-Kohlenwasserstoffe'!J80,Grundeigen!J80,'Bergbautechnische Aspekte'!J80)</f>
        <v>0</v>
      </c>
      <c r="J32" s="29">
        <f>SUM(Bergfrei!I80,'Bundeseigen-Steinsalz'!I80,'Bundeseigen-Kohlenwasserstoffe'!I80,Grundeigen!I80,'Bergbautechnische Aspekte'!I80)</f>
        <v>4</v>
      </c>
      <c r="K32" s="29">
        <f>SUM(Bergfrei!H80,'Bundeseigen-Steinsalz'!H80,'Bundeseigen-Kohlenwasserstoffe'!H80,Grundeigen!H80,'Bergbautechnische Aspekte'!H80)</f>
        <v>0</v>
      </c>
      <c r="L32" s="29">
        <f>SUM(Bergfrei!G80,'Bundeseigen-Steinsalz'!G80,'Bundeseigen-Kohlenwasserstoffe'!G80,Grundeigen!G80,'Bergbautechnische Aspekte'!G80)</f>
        <v>3</v>
      </c>
      <c r="M32" s="29">
        <f>SUM(Bergfrei!F80,'Bundeseigen-Steinsalz'!F80,'Bundeseigen-Kohlenwasserstoffe'!F80,Grundeigen!F80,'Bergbautechnische Aspekte'!F80)</f>
        <v>0</v>
      </c>
      <c r="N32" s="29">
        <f>SUM(Bergfrei!E80,'Bundeseigen-Steinsalz'!E80,'Bundeseigen-Kohlenwasserstoffe'!E80,Grundeigen!E80,'Bergbautechnische Aspekte'!E80)</f>
        <v>0</v>
      </c>
      <c r="O32" s="29">
        <f>SUM(Bergfrei!D80,'Bundeseigen-Steinsalz'!D80,'Bundeseigen-Kohlenwasserstoffe'!D80,Grundeigen!D80,'Bergbautechnische Aspekte'!D80)</f>
        <v>0</v>
      </c>
      <c r="P32" s="29">
        <f>SUM(Bergfrei!C80,'Bundeseigen-Steinsalz'!C80,'Bundeseigen-Kohlenwasserstoffe'!C80,Grundeigen!C80,'Bergbautechnische Aspekte'!C80)</f>
        <v>0</v>
      </c>
      <c r="Q32" s="29">
        <f>SUM(Bergfrei!B80,'Bundeseigen-Steinsalz'!B80,'Bundeseigen-Kohlenwasserstoffe'!B80,Grundeigen!B80,'Bergbautechnische Aspekte'!B80)</f>
        <v>0</v>
      </c>
      <c r="R32">
        <f t="shared" si="4"/>
        <v>19</v>
      </c>
      <c r="S32" s="6">
        <f t="shared" si="5"/>
        <v>0.21590909090909091</v>
      </c>
    </row>
    <row r="33" spans="1:19" x14ac:dyDescent="0.3">
      <c r="A33" s="29" t="s">
        <v>50</v>
      </c>
      <c r="B33" s="29">
        <f>SUM(Bergfrei!Q81,'Bundeseigen-Steinsalz'!Q81,'Bundeseigen-Kohlenwasserstoffe'!Q81,Grundeigen!Q81,'Bergbautechnische Aspekte'!Q81)</f>
        <v>0</v>
      </c>
      <c r="C33" s="29">
        <f>SUM(Bergfrei!P81,'Bundeseigen-Steinsalz'!P81,'Bundeseigen-Kohlenwasserstoffe'!P81,Grundeigen!P81,'Bergbautechnische Aspekte'!P81)</f>
        <v>0</v>
      </c>
      <c r="D33" s="29">
        <f>SUM(Bergfrei!O81,'Bundeseigen-Steinsalz'!O81,'Bundeseigen-Kohlenwasserstoffe'!O81,Grundeigen!O81,'Bergbautechnische Aspekte'!O81)</f>
        <v>1</v>
      </c>
      <c r="E33" s="29">
        <f>SUM(Bergfrei!N81,'Bundeseigen-Steinsalz'!N81,'Bundeseigen-Kohlenwasserstoffe'!N81,Grundeigen!N81,'Bergbautechnische Aspekte'!N81)</f>
        <v>2</v>
      </c>
      <c r="F33" s="29">
        <f>SUM(Bergfrei!M81,'Bundeseigen-Steinsalz'!M81,'Bundeseigen-Kohlenwasserstoffe'!M81,Grundeigen!M81,'Bergbautechnische Aspekte'!M81)</f>
        <v>0</v>
      </c>
      <c r="G33" s="29">
        <f>SUM(Bergfrei!L81,'Bundeseigen-Steinsalz'!L81,'Bundeseigen-Kohlenwasserstoffe'!L81,Grundeigen!L81,'Bergbautechnische Aspekte'!L81)</f>
        <v>0</v>
      </c>
      <c r="H33" s="29">
        <f>SUM(Bergfrei!K81,'Bundeseigen-Steinsalz'!K81,'Bundeseigen-Kohlenwasserstoffe'!K81,Grundeigen!K81,'Bergbautechnische Aspekte'!K81)</f>
        <v>0</v>
      </c>
      <c r="I33" s="29">
        <f>SUM(Bergfrei!J81,'Bundeseigen-Steinsalz'!J81,'Bundeseigen-Kohlenwasserstoffe'!J81,Grundeigen!J81,'Bergbautechnische Aspekte'!J81)</f>
        <v>0</v>
      </c>
      <c r="J33" s="29">
        <f>SUM(Bergfrei!I81,'Bundeseigen-Steinsalz'!I81,'Bundeseigen-Kohlenwasserstoffe'!I81,Grundeigen!I81,'Bergbautechnische Aspekte'!I81)</f>
        <v>1</v>
      </c>
      <c r="K33" s="29">
        <f>SUM(Bergfrei!H81,'Bundeseigen-Steinsalz'!H81,'Bundeseigen-Kohlenwasserstoffe'!H81,Grundeigen!H81,'Bergbautechnische Aspekte'!H81)</f>
        <v>0</v>
      </c>
      <c r="L33" s="29">
        <f>SUM(Bergfrei!G81,'Bundeseigen-Steinsalz'!G81,'Bundeseigen-Kohlenwasserstoffe'!G81,Grundeigen!G81,'Bergbautechnische Aspekte'!G81)</f>
        <v>0</v>
      </c>
      <c r="M33" s="29">
        <f>SUM(Bergfrei!F81,'Bundeseigen-Steinsalz'!F81,'Bundeseigen-Kohlenwasserstoffe'!F81,Grundeigen!F81,'Bergbautechnische Aspekte'!F81)</f>
        <v>0</v>
      </c>
      <c r="N33" s="29">
        <f>SUM(Bergfrei!E81,'Bundeseigen-Steinsalz'!E81,'Bundeseigen-Kohlenwasserstoffe'!E81,Grundeigen!E81,'Bergbautechnische Aspekte'!E81)</f>
        <v>0</v>
      </c>
      <c r="O33" s="29">
        <f>SUM(Bergfrei!D81,'Bundeseigen-Steinsalz'!D81,'Bundeseigen-Kohlenwasserstoffe'!D81,Grundeigen!D81,'Bergbautechnische Aspekte'!D81)</f>
        <v>0</v>
      </c>
      <c r="P33" s="29">
        <f>SUM(Bergfrei!C81,'Bundeseigen-Steinsalz'!C81,'Bundeseigen-Kohlenwasserstoffe'!C81,Grundeigen!C81,'Bergbautechnische Aspekte'!C81)</f>
        <v>0</v>
      </c>
      <c r="Q33" s="29">
        <f>SUM(Bergfrei!B81,'Bundeseigen-Steinsalz'!B81,'Bundeseigen-Kohlenwasserstoffe'!B81,Grundeigen!B81,'Bergbautechnische Aspekte'!B81)</f>
        <v>1</v>
      </c>
      <c r="R33">
        <f t="shared" si="4"/>
        <v>5</v>
      </c>
      <c r="S33" s="6">
        <f t="shared" si="5"/>
        <v>5.6818181818181816E-2</v>
      </c>
    </row>
    <row r="34" spans="1:19" x14ac:dyDescent="0.3">
      <c r="A34" s="30" t="s">
        <v>38</v>
      </c>
      <c r="B34" s="30">
        <f>SUM(Bergfrei!Q82,'Bundeseigen-Steinsalz'!Q82,'Bundeseigen-Kohlenwasserstoffe'!Q82,Grundeigen!Q82,'Bergbautechnische Aspekte'!Q82)</f>
        <v>14</v>
      </c>
      <c r="C34" s="30">
        <f>SUM(Bergfrei!P82,'Bundeseigen-Steinsalz'!P82,'Bundeseigen-Kohlenwasserstoffe'!P82,Grundeigen!P82,'Bergbautechnische Aspekte'!P82)</f>
        <v>3</v>
      </c>
      <c r="D34" s="30">
        <f>SUM(Bergfrei!O82,'Bundeseigen-Steinsalz'!O82,'Bundeseigen-Kohlenwasserstoffe'!O82,Grundeigen!O82,'Bergbautechnische Aspekte'!O82)</f>
        <v>6</v>
      </c>
      <c r="E34" s="30">
        <f>SUM(Bergfrei!N82,'Bundeseigen-Steinsalz'!N82,'Bundeseigen-Kohlenwasserstoffe'!N82,Grundeigen!N82,'Bergbautechnische Aspekte'!N82)</f>
        <v>12</v>
      </c>
      <c r="F34" s="30">
        <f>SUM(Bergfrei!M82,'Bundeseigen-Steinsalz'!M82,'Bundeseigen-Kohlenwasserstoffe'!M82,Grundeigen!M82,'Bergbautechnische Aspekte'!M82)</f>
        <v>3</v>
      </c>
      <c r="G34" s="30">
        <f>SUM(Bergfrei!L82,'Bundeseigen-Steinsalz'!L82,'Bundeseigen-Kohlenwasserstoffe'!L82,Grundeigen!L82,'Bergbautechnische Aspekte'!L82)</f>
        <v>2</v>
      </c>
      <c r="H34" s="30">
        <f>SUM(Bergfrei!K82,'Bundeseigen-Steinsalz'!K82,'Bundeseigen-Kohlenwasserstoffe'!K82,Grundeigen!K82,'Bergbautechnische Aspekte'!K82)</f>
        <v>6</v>
      </c>
      <c r="I34" s="30">
        <f>SUM(Bergfrei!J82,'Bundeseigen-Steinsalz'!J82,'Bundeseigen-Kohlenwasserstoffe'!J82,Grundeigen!J82,'Bergbautechnische Aspekte'!J82)</f>
        <v>9</v>
      </c>
      <c r="J34" s="30">
        <f>SUM(Bergfrei!I82,'Bundeseigen-Steinsalz'!I82,'Bundeseigen-Kohlenwasserstoffe'!I82,Grundeigen!I82,'Bergbautechnische Aspekte'!I82)</f>
        <v>7</v>
      </c>
      <c r="K34" s="30">
        <f>SUM(Bergfrei!H82,'Bundeseigen-Steinsalz'!H82,'Bundeseigen-Kohlenwasserstoffe'!H82,Grundeigen!H82,'Bergbautechnische Aspekte'!H82)</f>
        <v>5</v>
      </c>
      <c r="L34" s="30">
        <f>SUM(Bergfrei!G82,'Bundeseigen-Steinsalz'!G82,'Bundeseigen-Kohlenwasserstoffe'!G82,Grundeigen!G82,'Bergbautechnische Aspekte'!G82)</f>
        <v>7</v>
      </c>
      <c r="M34" s="30">
        <f>SUM(Bergfrei!F82,'Bundeseigen-Steinsalz'!F82,'Bundeseigen-Kohlenwasserstoffe'!F82,Grundeigen!F82,'Bergbautechnische Aspekte'!F82)</f>
        <v>3</v>
      </c>
      <c r="N34" s="30">
        <f>SUM(Bergfrei!E82,'Bundeseigen-Steinsalz'!E82,'Bundeseigen-Kohlenwasserstoffe'!E82,Grundeigen!E82,'Bergbautechnische Aspekte'!E82)</f>
        <v>1</v>
      </c>
      <c r="O34" s="30">
        <f>SUM(Bergfrei!D82,'Bundeseigen-Steinsalz'!D82,'Bundeseigen-Kohlenwasserstoffe'!D82,Grundeigen!D82,'Bergbautechnische Aspekte'!D82)</f>
        <v>3</v>
      </c>
      <c r="P34" s="30">
        <f>SUM(Bergfrei!C82,'Bundeseigen-Steinsalz'!C82,'Bundeseigen-Kohlenwasserstoffe'!C82,Grundeigen!C82,'Bergbautechnische Aspekte'!C82)</f>
        <v>3</v>
      </c>
      <c r="Q34" s="30">
        <f>SUM(Bergfrei!B82,'Bundeseigen-Steinsalz'!B82,'Bundeseigen-Kohlenwasserstoffe'!B82,Grundeigen!B82,'Bergbautechnische Aspekte'!B82)</f>
        <v>4</v>
      </c>
      <c r="R34">
        <f t="shared" si="4"/>
        <v>88</v>
      </c>
      <c r="S34" s="6">
        <f t="shared" si="5"/>
        <v>1</v>
      </c>
    </row>
    <row r="35" spans="1:19" x14ac:dyDescent="0.3">
      <c r="A35" t="s">
        <v>43</v>
      </c>
      <c r="B35">
        <v>2004</v>
      </c>
      <c r="C35">
        <v>2005</v>
      </c>
      <c r="D35">
        <v>2006</v>
      </c>
      <c r="E35">
        <v>2007</v>
      </c>
      <c r="F35">
        <v>2008</v>
      </c>
      <c r="G35">
        <v>2009</v>
      </c>
      <c r="H35">
        <v>2010</v>
      </c>
      <c r="I35">
        <v>2011</v>
      </c>
      <c r="J35">
        <v>2012</v>
      </c>
      <c r="K35">
        <v>2013</v>
      </c>
      <c r="L35">
        <v>2014</v>
      </c>
      <c r="M35">
        <v>2015</v>
      </c>
      <c r="N35">
        <v>2016</v>
      </c>
      <c r="O35">
        <v>2017</v>
      </c>
      <c r="P35">
        <v>2018</v>
      </c>
      <c r="Q35">
        <v>2019</v>
      </c>
      <c r="R35" t="s">
        <v>214</v>
      </c>
    </row>
    <row r="36" spans="1:19" x14ac:dyDescent="0.3">
      <c r="A36" s="10" t="s">
        <v>51</v>
      </c>
      <c r="B36" s="10">
        <f>SUM(Bergfrei!Q83,'Bundeseigen-Steinsalz'!Q83,'Bundeseigen-Kohlenwasserstoffe'!Q83,Grundeigen!Q83,'Bergbautechnische Aspekte'!Q83)</f>
        <v>1</v>
      </c>
      <c r="C36" s="10">
        <f>SUM(Bergfrei!P83,'Bundeseigen-Steinsalz'!P83,'Bundeseigen-Kohlenwasserstoffe'!P83,Grundeigen!P83,'Bergbautechnische Aspekte'!P83)</f>
        <v>1</v>
      </c>
      <c r="D36" s="10">
        <f>SUM(Bergfrei!O83,'Bundeseigen-Steinsalz'!O83,'Bundeseigen-Kohlenwasserstoffe'!O83,Grundeigen!O83,'Bergbautechnische Aspekte'!O83)</f>
        <v>1</v>
      </c>
      <c r="E36" s="10">
        <f>SUM(Bergfrei!N83,'Bundeseigen-Steinsalz'!N83,'Bundeseigen-Kohlenwasserstoffe'!N83,Grundeigen!N83,'Bergbautechnische Aspekte'!N83)</f>
        <v>0</v>
      </c>
      <c r="F36" s="10">
        <f>SUM(Bergfrei!M83,'Bundeseigen-Steinsalz'!M83,'Bundeseigen-Kohlenwasserstoffe'!M83,Grundeigen!M83,'Bergbautechnische Aspekte'!M83)</f>
        <v>0</v>
      </c>
      <c r="G36" s="10">
        <f>SUM(Bergfrei!L83,'Bundeseigen-Steinsalz'!L83,'Bundeseigen-Kohlenwasserstoffe'!L83,Grundeigen!L83,'Bergbautechnische Aspekte'!L83)</f>
        <v>2</v>
      </c>
      <c r="H36" s="10">
        <f>SUM(Bergfrei!K83,'Bundeseigen-Steinsalz'!K83,'Bundeseigen-Kohlenwasserstoffe'!K83,Grundeigen!K83,'Bergbautechnische Aspekte'!K83)</f>
        <v>0</v>
      </c>
      <c r="I36" s="10">
        <f>SUM(Bergfrei!J83,'Bundeseigen-Steinsalz'!J83,'Bundeseigen-Kohlenwasserstoffe'!J83,Grundeigen!J83,'Bergbautechnische Aspekte'!J83)</f>
        <v>2</v>
      </c>
      <c r="J36" s="10">
        <f>SUM(Bergfrei!I83,'Bundeseigen-Steinsalz'!I83,'Bundeseigen-Kohlenwasserstoffe'!I83,Grundeigen!I83,'Bergbautechnische Aspekte'!I83)</f>
        <v>0</v>
      </c>
      <c r="K36" s="10">
        <f>SUM(Bergfrei!H83,'Bundeseigen-Steinsalz'!H83,'Bundeseigen-Kohlenwasserstoffe'!H83,Grundeigen!H83,'Bergbautechnische Aspekte'!H83)</f>
        <v>0</v>
      </c>
      <c r="L36" s="10">
        <f>SUM(Bergfrei!G83,'Bundeseigen-Steinsalz'!G83,'Bundeseigen-Kohlenwasserstoffe'!G83,Grundeigen!G83,'Bergbautechnische Aspekte'!G83)</f>
        <v>2</v>
      </c>
      <c r="M36" s="10">
        <f>SUM(Bergfrei!F83,'Bundeseigen-Steinsalz'!F83,'Bundeseigen-Kohlenwasserstoffe'!F83,Grundeigen!F83,'Bergbautechnische Aspekte'!F83)</f>
        <v>1</v>
      </c>
      <c r="N36" s="10">
        <f>SUM(Bergfrei!E83,'Bundeseigen-Steinsalz'!E83,'Bundeseigen-Kohlenwasserstoffe'!E83,Grundeigen!E83,'Bergbautechnische Aspekte'!E83)</f>
        <v>0</v>
      </c>
      <c r="O36" s="10">
        <f>SUM(Bergfrei!D83,'Bundeseigen-Steinsalz'!D83,'Bundeseigen-Kohlenwasserstoffe'!D83,Grundeigen!D83,'Bergbautechnische Aspekte'!D83)</f>
        <v>0</v>
      </c>
      <c r="P36" s="10">
        <f>SUM(Bergfrei!C83,'Bundeseigen-Steinsalz'!C83,'Bundeseigen-Kohlenwasserstoffe'!C83,Grundeigen!C83,'Bergbautechnische Aspekte'!C83)</f>
        <v>1</v>
      </c>
      <c r="Q36" s="10">
        <f>SUM(Bergfrei!B83,'Bundeseigen-Steinsalz'!B83,'Bundeseigen-Kohlenwasserstoffe'!B83,Grundeigen!B83,'Bergbautechnische Aspekte'!B83)</f>
        <v>0</v>
      </c>
      <c r="R36">
        <f t="shared" ref="R36:R45" si="6">SUM(B36:Q36)</f>
        <v>11</v>
      </c>
      <c r="S36" s="6">
        <f>R36/$R$45</f>
        <v>6.6666666666666666E-2</v>
      </c>
    </row>
    <row r="37" spans="1:19" x14ac:dyDescent="0.3">
      <c r="A37" s="10" t="s">
        <v>65</v>
      </c>
      <c r="B37" s="10">
        <f>SUM(Bergfrei!Q84,'Bundeseigen-Steinsalz'!Q84,'Bundeseigen-Kohlenwasserstoffe'!Q84,Grundeigen!Q84,'Bergbautechnische Aspekte'!Q84)</f>
        <v>0</v>
      </c>
      <c r="C37" s="10">
        <f>SUM(Bergfrei!P84,'Bundeseigen-Steinsalz'!P84,'Bundeseigen-Kohlenwasserstoffe'!P84,Grundeigen!P84,'Bergbautechnische Aspekte'!P84)</f>
        <v>0</v>
      </c>
      <c r="D37" s="10">
        <f>SUM(Bergfrei!O84,'Bundeseigen-Steinsalz'!O84,'Bundeseigen-Kohlenwasserstoffe'!O84,Grundeigen!O84,'Bergbautechnische Aspekte'!O84)</f>
        <v>0</v>
      </c>
      <c r="E37" s="10">
        <f>SUM(Bergfrei!N84,'Bundeseigen-Steinsalz'!N84,'Bundeseigen-Kohlenwasserstoffe'!N84,Grundeigen!N84,'Bergbautechnische Aspekte'!N84)</f>
        <v>0</v>
      </c>
      <c r="F37" s="10">
        <f>SUM(Bergfrei!M84,'Bundeseigen-Steinsalz'!M84,'Bundeseigen-Kohlenwasserstoffe'!M84,Grundeigen!M84,'Bergbautechnische Aspekte'!M84)</f>
        <v>0</v>
      </c>
      <c r="G37" s="10">
        <f>SUM(Bergfrei!L84,'Bundeseigen-Steinsalz'!L84,'Bundeseigen-Kohlenwasserstoffe'!L84,Grundeigen!L84,'Bergbautechnische Aspekte'!L84)</f>
        <v>0</v>
      </c>
      <c r="H37" s="10">
        <f>SUM(Bergfrei!K84,'Bundeseigen-Steinsalz'!K84,'Bundeseigen-Kohlenwasserstoffe'!K84,Grundeigen!K84,'Bergbautechnische Aspekte'!K84)</f>
        <v>0</v>
      </c>
      <c r="I37" s="10">
        <f>SUM(Bergfrei!J84,'Bundeseigen-Steinsalz'!J84,'Bundeseigen-Kohlenwasserstoffe'!J84,Grundeigen!J84,'Bergbautechnische Aspekte'!J84)</f>
        <v>0</v>
      </c>
      <c r="J37" s="10">
        <f>SUM(Bergfrei!I84,'Bundeseigen-Steinsalz'!I84,'Bundeseigen-Kohlenwasserstoffe'!I84,Grundeigen!I84,'Bergbautechnische Aspekte'!I84)</f>
        <v>0</v>
      </c>
      <c r="K37" s="10">
        <f>SUM(Bergfrei!H84,'Bundeseigen-Steinsalz'!H84,'Bundeseigen-Kohlenwasserstoffe'!H84,Grundeigen!H84,'Bergbautechnische Aspekte'!H84)</f>
        <v>0</v>
      </c>
      <c r="L37" s="10">
        <f>SUM(Bergfrei!G84,'Bundeseigen-Steinsalz'!G84,'Bundeseigen-Kohlenwasserstoffe'!G84,Grundeigen!G84,'Bergbautechnische Aspekte'!G84)</f>
        <v>1</v>
      </c>
      <c r="M37" s="10">
        <f>SUM(Bergfrei!F84,'Bundeseigen-Steinsalz'!F84,'Bundeseigen-Kohlenwasserstoffe'!F84,Grundeigen!F84,'Bergbautechnische Aspekte'!F84)</f>
        <v>0</v>
      </c>
      <c r="N37" s="10">
        <f>SUM(Bergfrei!E84,'Bundeseigen-Steinsalz'!E84,'Bundeseigen-Kohlenwasserstoffe'!E84,Grundeigen!E84,'Bergbautechnische Aspekte'!E84)</f>
        <v>0</v>
      </c>
      <c r="O37" s="10">
        <f>SUM(Bergfrei!D84,'Bundeseigen-Steinsalz'!D84,'Bundeseigen-Kohlenwasserstoffe'!D84,Grundeigen!D84,'Bergbautechnische Aspekte'!D84)</f>
        <v>0</v>
      </c>
      <c r="P37" s="10">
        <f>SUM(Bergfrei!C84,'Bundeseigen-Steinsalz'!C84,'Bundeseigen-Kohlenwasserstoffe'!C84,Grundeigen!C84,'Bergbautechnische Aspekte'!C84)</f>
        <v>0</v>
      </c>
      <c r="Q37" s="10">
        <f>SUM(Bergfrei!B84,'Bundeseigen-Steinsalz'!B84,'Bundeseigen-Kohlenwasserstoffe'!B84,Grundeigen!B84,'Bergbautechnische Aspekte'!B84)</f>
        <v>0</v>
      </c>
      <c r="R37">
        <f t="shared" si="6"/>
        <v>1</v>
      </c>
      <c r="S37" s="6">
        <f t="shared" ref="S37:S45" si="7">R37/$R$45</f>
        <v>6.0606060606060606E-3</v>
      </c>
    </row>
    <row r="38" spans="1:19" x14ac:dyDescent="0.3">
      <c r="A38" s="10" t="s">
        <v>44</v>
      </c>
      <c r="B38" s="10">
        <f>SUM(Bergfrei!Q85,'Bundeseigen-Steinsalz'!Q85,'Bundeseigen-Kohlenwasserstoffe'!Q85,Grundeigen!Q85,'Bergbautechnische Aspekte'!Q85)</f>
        <v>0</v>
      </c>
      <c r="C38" s="10">
        <f>SUM(Bergfrei!P85,'Bundeseigen-Steinsalz'!P85,'Bundeseigen-Kohlenwasserstoffe'!P85,Grundeigen!P85,'Bergbautechnische Aspekte'!P85)</f>
        <v>0</v>
      </c>
      <c r="D38" s="10">
        <f>SUM(Bergfrei!O85,'Bundeseigen-Steinsalz'!O85,'Bundeseigen-Kohlenwasserstoffe'!O85,Grundeigen!O85,'Bergbautechnische Aspekte'!O85)</f>
        <v>0</v>
      </c>
      <c r="E38" s="10">
        <f>SUM(Bergfrei!N85,'Bundeseigen-Steinsalz'!N85,'Bundeseigen-Kohlenwasserstoffe'!N85,Grundeigen!N85,'Bergbautechnische Aspekte'!N85)</f>
        <v>1</v>
      </c>
      <c r="F38" s="10">
        <f>SUM(Bergfrei!M85,'Bundeseigen-Steinsalz'!M85,'Bundeseigen-Kohlenwasserstoffe'!M85,Grundeigen!M85,'Bergbautechnische Aspekte'!M85)</f>
        <v>0</v>
      </c>
      <c r="G38" s="10">
        <f>SUM(Bergfrei!L85,'Bundeseigen-Steinsalz'!L85,'Bundeseigen-Kohlenwasserstoffe'!L85,Grundeigen!L85,'Bergbautechnische Aspekte'!L85)</f>
        <v>1</v>
      </c>
      <c r="H38" s="10">
        <f>SUM(Bergfrei!K85,'Bundeseigen-Steinsalz'!K85,'Bundeseigen-Kohlenwasserstoffe'!K85,Grundeigen!K85,'Bergbautechnische Aspekte'!K85)</f>
        <v>0</v>
      </c>
      <c r="I38" s="10">
        <f>SUM(Bergfrei!J85,'Bundeseigen-Steinsalz'!J85,'Bundeseigen-Kohlenwasserstoffe'!J85,Grundeigen!J85,'Bergbautechnische Aspekte'!J85)</f>
        <v>0</v>
      </c>
      <c r="J38" s="10">
        <f>SUM(Bergfrei!I85,'Bundeseigen-Steinsalz'!I85,'Bundeseigen-Kohlenwasserstoffe'!I85,Grundeigen!I85,'Bergbautechnische Aspekte'!I85)</f>
        <v>0</v>
      </c>
      <c r="K38" s="10">
        <f>SUM(Bergfrei!H85,'Bundeseigen-Steinsalz'!H85,'Bundeseigen-Kohlenwasserstoffe'!H85,Grundeigen!H85,'Bergbautechnische Aspekte'!H85)</f>
        <v>1</v>
      </c>
      <c r="L38" s="10">
        <f>SUM(Bergfrei!G85,'Bundeseigen-Steinsalz'!G85,'Bundeseigen-Kohlenwasserstoffe'!G85,Grundeigen!G85,'Bergbautechnische Aspekte'!G85)</f>
        <v>0</v>
      </c>
      <c r="M38" s="10">
        <f>SUM(Bergfrei!F85,'Bundeseigen-Steinsalz'!F85,'Bundeseigen-Kohlenwasserstoffe'!F85,Grundeigen!F85,'Bergbautechnische Aspekte'!F85)</f>
        <v>0</v>
      </c>
      <c r="N38" s="10">
        <f>SUM(Bergfrei!E85,'Bundeseigen-Steinsalz'!E85,'Bundeseigen-Kohlenwasserstoffe'!E85,Grundeigen!E85,'Bergbautechnische Aspekte'!E85)</f>
        <v>0</v>
      </c>
      <c r="O38" s="10">
        <f>SUM(Bergfrei!D85,'Bundeseigen-Steinsalz'!D85,'Bundeseigen-Kohlenwasserstoffe'!D85,Grundeigen!D85,'Bergbautechnische Aspekte'!D85)</f>
        <v>1</v>
      </c>
      <c r="P38" s="10">
        <f>SUM(Bergfrei!C85,'Bundeseigen-Steinsalz'!C85,'Bundeseigen-Kohlenwasserstoffe'!C85,Grundeigen!C85,'Bergbautechnische Aspekte'!C85)</f>
        <v>0</v>
      </c>
      <c r="Q38" s="10">
        <f>SUM(Bergfrei!B85,'Bundeseigen-Steinsalz'!B85,'Bundeseigen-Kohlenwasserstoffe'!B85,Grundeigen!B85,'Bergbautechnische Aspekte'!B85)</f>
        <v>1</v>
      </c>
      <c r="R38">
        <f t="shared" si="6"/>
        <v>5</v>
      </c>
      <c r="S38" s="6">
        <f t="shared" si="7"/>
        <v>3.0303030303030304E-2</v>
      </c>
    </row>
    <row r="39" spans="1:19" x14ac:dyDescent="0.3">
      <c r="A39" s="10" t="s">
        <v>45</v>
      </c>
      <c r="B39" s="10">
        <f>SUM(Bergfrei!Q86,'Bundeseigen-Steinsalz'!Q86,'Bundeseigen-Kohlenwasserstoffe'!Q86,Grundeigen!Q86,'Bergbautechnische Aspekte'!Q86)</f>
        <v>0</v>
      </c>
      <c r="C39" s="10">
        <f>SUM(Bergfrei!P86,'Bundeseigen-Steinsalz'!P86,'Bundeseigen-Kohlenwasserstoffe'!P86,Grundeigen!P86,'Bergbautechnische Aspekte'!P86)</f>
        <v>3</v>
      </c>
      <c r="D39" s="10">
        <f>SUM(Bergfrei!O86,'Bundeseigen-Steinsalz'!O86,'Bundeseigen-Kohlenwasserstoffe'!O86,Grundeigen!O86,'Bergbautechnische Aspekte'!O86)</f>
        <v>1</v>
      </c>
      <c r="E39" s="10">
        <f>SUM(Bergfrei!N86,'Bundeseigen-Steinsalz'!N86,'Bundeseigen-Kohlenwasserstoffe'!N86,Grundeigen!N86,'Bergbautechnische Aspekte'!N86)</f>
        <v>0</v>
      </c>
      <c r="F39" s="10">
        <f>SUM(Bergfrei!M86,'Bundeseigen-Steinsalz'!M86,'Bundeseigen-Kohlenwasserstoffe'!M86,Grundeigen!M86,'Bergbautechnische Aspekte'!M86)</f>
        <v>0</v>
      </c>
      <c r="G39" s="10">
        <f>SUM(Bergfrei!L86,'Bundeseigen-Steinsalz'!L86,'Bundeseigen-Kohlenwasserstoffe'!L86,Grundeigen!L86,'Bergbautechnische Aspekte'!L86)</f>
        <v>0</v>
      </c>
      <c r="H39" s="10">
        <f>SUM(Bergfrei!K86,'Bundeseigen-Steinsalz'!K86,'Bundeseigen-Kohlenwasserstoffe'!K86,Grundeigen!K86,'Bergbautechnische Aspekte'!K86)</f>
        <v>0</v>
      </c>
      <c r="I39" s="10">
        <f>SUM(Bergfrei!J86,'Bundeseigen-Steinsalz'!J86,'Bundeseigen-Kohlenwasserstoffe'!J86,Grundeigen!J86,'Bergbautechnische Aspekte'!J86)</f>
        <v>0</v>
      </c>
      <c r="J39" s="10">
        <f>SUM(Bergfrei!I86,'Bundeseigen-Steinsalz'!I86,'Bundeseigen-Kohlenwasserstoffe'!I86,Grundeigen!I86,'Bergbautechnische Aspekte'!I86)</f>
        <v>1</v>
      </c>
      <c r="K39" s="10">
        <f>SUM(Bergfrei!H86,'Bundeseigen-Steinsalz'!H86,'Bundeseigen-Kohlenwasserstoffe'!H86,Grundeigen!H86,'Bergbautechnische Aspekte'!H86)</f>
        <v>1</v>
      </c>
      <c r="L39" s="10">
        <f>SUM(Bergfrei!G86,'Bundeseigen-Steinsalz'!G86,'Bundeseigen-Kohlenwasserstoffe'!G86,Grundeigen!G86,'Bergbautechnische Aspekte'!G86)</f>
        <v>1</v>
      </c>
      <c r="M39" s="10">
        <f>SUM(Bergfrei!F86,'Bundeseigen-Steinsalz'!F86,'Bundeseigen-Kohlenwasserstoffe'!F86,Grundeigen!F86,'Bergbautechnische Aspekte'!F86)</f>
        <v>2</v>
      </c>
      <c r="N39" s="10">
        <f>SUM(Bergfrei!E86,'Bundeseigen-Steinsalz'!E86,'Bundeseigen-Kohlenwasserstoffe'!E86,Grundeigen!E86,'Bergbautechnische Aspekte'!E86)</f>
        <v>0</v>
      </c>
      <c r="O39" s="10">
        <f>SUM(Bergfrei!D86,'Bundeseigen-Steinsalz'!D86,'Bundeseigen-Kohlenwasserstoffe'!D86,Grundeigen!D86,'Bergbautechnische Aspekte'!D86)</f>
        <v>0</v>
      </c>
      <c r="P39" s="10">
        <f>SUM(Bergfrei!C86,'Bundeseigen-Steinsalz'!C86,'Bundeseigen-Kohlenwasserstoffe'!C86,Grundeigen!C86,'Bergbautechnische Aspekte'!C86)</f>
        <v>1</v>
      </c>
      <c r="Q39" s="10">
        <f>SUM(Bergfrei!B86,'Bundeseigen-Steinsalz'!B86,'Bundeseigen-Kohlenwasserstoffe'!B86,Grundeigen!B86,'Bergbautechnische Aspekte'!B86)</f>
        <v>0</v>
      </c>
      <c r="R39">
        <f t="shared" si="6"/>
        <v>10</v>
      </c>
      <c r="S39" s="6">
        <f t="shared" si="7"/>
        <v>6.0606060606060608E-2</v>
      </c>
    </row>
    <row r="40" spans="1:19" x14ac:dyDescent="0.3">
      <c r="A40" s="10" t="s">
        <v>46</v>
      </c>
      <c r="B40" s="10">
        <f>SUM(Bergfrei!Q87,'Bundeseigen-Steinsalz'!Q87,'Bundeseigen-Kohlenwasserstoffe'!Q87,Grundeigen!Q87,'Bergbautechnische Aspekte'!Q87)</f>
        <v>1</v>
      </c>
      <c r="C40" s="10">
        <f>SUM(Bergfrei!P87,'Bundeseigen-Steinsalz'!P87,'Bundeseigen-Kohlenwasserstoffe'!P87,Grundeigen!P87,'Bergbautechnische Aspekte'!P87)</f>
        <v>2</v>
      </c>
      <c r="D40" s="10">
        <f>SUM(Bergfrei!O87,'Bundeseigen-Steinsalz'!O87,'Bundeseigen-Kohlenwasserstoffe'!O87,Grundeigen!O87,'Bergbautechnische Aspekte'!O87)</f>
        <v>0</v>
      </c>
      <c r="E40" s="10">
        <f>SUM(Bergfrei!N87,'Bundeseigen-Steinsalz'!N87,'Bundeseigen-Kohlenwasserstoffe'!N87,Grundeigen!N87,'Bergbautechnische Aspekte'!N87)</f>
        <v>1</v>
      </c>
      <c r="F40" s="10">
        <f>SUM(Bergfrei!M87,'Bundeseigen-Steinsalz'!M87,'Bundeseigen-Kohlenwasserstoffe'!M87,Grundeigen!M87,'Bergbautechnische Aspekte'!M87)</f>
        <v>0</v>
      </c>
      <c r="G40" s="10">
        <f>SUM(Bergfrei!L87,'Bundeseigen-Steinsalz'!L87,'Bundeseigen-Kohlenwasserstoffe'!L87,Grundeigen!L87,'Bergbautechnische Aspekte'!L87)</f>
        <v>0</v>
      </c>
      <c r="H40" s="10">
        <f>SUM(Bergfrei!K87,'Bundeseigen-Steinsalz'!K87,'Bundeseigen-Kohlenwasserstoffe'!K87,Grundeigen!K87,'Bergbautechnische Aspekte'!K87)</f>
        <v>0</v>
      </c>
      <c r="I40" s="10">
        <f>SUM(Bergfrei!J87,'Bundeseigen-Steinsalz'!J87,'Bundeseigen-Kohlenwasserstoffe'!J87,Grundeigen!J87,'Bergbautechnische Aspekte'!J87)</f>
        <v>0</v>
      </c>
      <c r="J40" s="10">
        <f>SUM(Bergfrei!I87,'Bundeseigen-Steinsalz'!I87,'Bundeseigen-Kohlenwasserstoffe'!I87,Grundeigen!I87,'Bergbautechnische Aspekte'!I87)</f>
        <v>1</v>
      </c>
      <c r="K40" s="10">
        <f>SUM(Bergfrei!H87,'Bundeseigen-Steinsalz'!H87,'Bundeseigen-Kohlenwasserstoffe'!H87,Grundeigen!H87,'Bergbautechnische Aspekte'!H87)</f>
        <v>0</v>
      </c>
      <c r="L40" s="10">
        <f>SUM(Bergfrei!G87,'Bundeseigen-Steinsalz'!G87,'Bundeseigen-Kohlenwasserstoffe'!G87,Grundeigen!G87,'Bergbautechnische Aspekte'!G87)</f>
        <v>1</v>
      </c>
      <c r="M40" s="10">
        <f>SUM(Bergfrei!F87,'Bundeseigen-Steinsalz'!F87,'Bundeseigen-Kohlenwasserstoffe'!F87,Grundeigen!F87,'Bergbautechnische Aspekte'!F87)</f>
        <v>2</v>
      </c>
      <c r="N40" s="10">
        <f>SUM(Bergfrei!E87,'Bundeseigen-Steinsalz'!E87,'Bundeseigen-Kohlenwasserstoffe'!E87,Grundeigen!E87,'Bergbautechnische Aspekte'!E87)</f>
        <v>1</v>
      </c>
      <c r="O40" s="10">
        <f>SUM(Bergfrei!D87,'Bundeseigen-Steinsalz'!D87,'Bundeseigen-Kohlenwasserstoffe'!D87,Grundeigen!D87,'Bergbautechnische Aspekte'!D87)</f>
        <v>0</v>
      </c>
      <c r="P40" s="10">
        <f>SUM(Bergfrei!C87,'Bundeseigen-Steinsalz'!C87,'Bundeseigen-Kohlenwasserstoffe'!C87,Grundeigen!C87,'Bergbautechnische Aspekte'!C87)</f>
        <v>1</v>
      </c>
      <c r="Q40" s="10">
        <f>SUM(Bergfrei!B87,'Bundeseigen-Steinsalz'!B87,'Bundeseigen-Kohlenwasserstoffe'!B87,Grundeigen!B87,'Bergbautechnische Aspekte'!B87)</f>
        <v>1</v>
      </c>
      <c r="R40">
        <f t="shared" si="6"/>
        <v>11</v>
      </c>
      <c r="S40" s="6">
        <f t="shared" si="7"/>
        <v>6.6666666666666666E-2</v>
      </c>
    </row>
    <row r="41" spans="1:19" x14ac:dyDescent="0.3">
      <c r="A41" s="10" t="s">
        <v>47</v>
      </c>
      <c r="B41" s="10">
        <f>SUM(Bergfrei!Q88,'Bundeseigen-Steinsalz'!Q88,'Bundeseigen-Kohlenwasserstoffe'!Q88,Grundeigen!Q88,'Bergbautechnische Aspekte'!Q88)</f>
        <v>4</v>
      </c>
      <c r="C41" s="10">
        <f>SUM(Bergfrei!P88,'Bundeseigen-Steinsalz'!P88,'Bundeseigen-Kohlenwasserstoffe'!P88,Grundeigen!P88,'Bergbautechnische Aspekte'!P88)</f>
        <v>4</v>
      </c>
      <c r="D41" s="10">
        <f>SUM(Bergfrei!O88,'Bundeseigen-Steinsalz'!O88,'Bundeseigen-Kohlenwasserstoffe'!O88,Grundeigen!O88,'Bergbautechnische Aspekte'!O88)</f>
        <v>4</v>
      </c>
      <c r="E41" s="10">
        <f>SUM(Bergfrei!N88,'Bundeseigen-Steinsalz'!N88,'Bundeseigen-Kohlenwasserstoffe'!N88,Grundeigen!N88,'Bergbautechnische Aspekte'!N88)</f>
        <v>3</v>
      </c>
      <c r="F41" s="10">
        <f>SUM(Bergfrei!M88,'Bundeseigen-Steinsalz'!M88,'Bundeseigen-Kohlenwasserstoffe'!M88,Grundeigen!M88,'Bergbautechnische Aspekte'!M88)</f>
        <v>2</v>
      </c>
      <c r="G41" s="10">
        <f>SUM(Bergfrei!L88,'Bundeseigen-Steinsalz'!L88,'Bundeseigen-Kohlenwasserstoffe'!L88,Grundeigen!L88,'Bergbautechnische Aspekte'!L88)</f>
        <v>4</v>
      </c>
      <c r="H41" s="10">
        <f>SUM(Bergfrei!K88,'Bundeseigen-Steinsalz'!K88,'Bundeseigen-Kohlenwasserstoffe'!K88,Grundeigen!K88,'Bergbautechnische Aspekte'!K88)</f>
        <v>5</v>
      </c>
      <c r="I41" s="10">
        <f>SUM(Bergfrei!J88,'Bundeseigen-Steinsalz'!J88,'Bundeseigen-Kohlenwasserstoffe'!J88,Grundeigen!J88,'Bergbautechnische Aspekte'!J88)</f>
        <v>7</v>
      </c>
      <c r="J41" s="10">
        <f>SUM(Bergfrei!I88,'Bundeseigen-Steinsalz'!I88,'Bundeseigen-Kohlenwasserstoffe'!I88,Grundeigen!I88,'Bergbautechnische Aspekte'!I88)</f>
        <v>5</v>
      </c>
      <c r="K41" s="10">
        <f>SUM(Bergfrei!H88,'Bundeseigen-Steinsalz'!H88,'Bundeseigen-Kohlenwasserstoffe'!H88,Grundeigen!H88,'Bergbautechnische Aspekte'!H88)</f>
        <v>5</v>
      </c>
      <c r="L41" s="10">
        <f>SUM(Bergfrei!G88,'Bundeseigen-Steinsalz'!G88,'Bundeseigen-Kohlenwasserstoffe'!G88,Grundeigen!G88,'Bergbautechnische Aspekte'!G88)</f>
        <v>2</v>
      </c>
      <c r="M41" s="10">
        <f>SUM(Bergfrei!F88,'Bundeseigen-Steinsalz'!F88,'Bundeseigen-Kohlenwasserstoffe'!F88,Grundeigen!F88,'Bergbautechnische Aspekte'!F88)</f>
        <v>3</v>
      </c>
      <c r="N41" s="10">
        <f>SUM(Bergfrei!E88,'Bundeseigen-Steinsalz'!E88,'Bundeseigen-Kohlenwasserstoffe'!E88,Grundeigen!E88,'Bergbautechnische Aspekte'!E88)</f>
        <v>8</v>
      </c>
      <c r="O41" s="10">
        <f>SUM(Bergfrei!D88,'Bundeseigen-Steinsalz'!D88,'Bundeseigen-Kohlenwasserstoffe'!D88,Grundeigen!D88,'Bergbautechnische Aspekte'!D88)</f>
        <v>7</v>
      </c>
      <c r="P41" s="10">
        <f>SUM(Bergfrei!C88,'Bundeseigen-Steinsalz'!C88,'Bundeseigen-Kohlenwasserstoffe'!C88,Grundeigen!C88,'Bergbautechnische Aspekte'!C88)</f>
        <v>4</v>
      </c>
      <c r="Q41" s="10">
        <f>SUM(Bergfrei!B88,'Bundeseigen-Steinsalz'!B88,'Bundeseigen-Kohlenwasserstoffe'!B88,Grundeigen!B88,'Bergbautechnische Aspekte'!B88)</f>
        <v>2</v>
      </c>
      <c r="R41">
        <f t="shared" si="6"/>
        <v>69</v>
      </c>
      <c r="S41" s="6">
        <f t="shared" si="7"/>
        <v>0.41818181818181815</v>
      </c>
    </row>
    <row r="42" spans="1:19" x14ac:dyDescent="0.3">
      <c r="A42" s="10" t="s">
        <v>48</v>
      </c>
      <c r="B42" s="10">
        <f>SUM(Bergfrei!Q89,'Bundeseigen-Steinsalz'!Q89,'Bundeseigen-Kohlenwasserstoffe'!Q89,Grundeigen!Q89,'Bergbautechnische Aspekte'!Q89)</f>
        <v>0</v>
      </c>
      <c r="C42" s="10">
        <f>SUM(Bergfrei!P89,'Bundeseigen-Steinsalz'!P89,'Bundeseigen-Kohlenwasserstoffe'!P89,Grundeigen!P89,'Bergbautechnische Aspekte'!P89)</f>
        <v>1</v>
      </c>
      <c r="D42" s="10">
        <f>SUM(Bergfrei!O89,'Bundeseigen-Steinsalz'!O89,'Bundeseigen-Kohlenwasserstoffe'!O89,Grundeigen!O89,'Bergbautechnische Aspekte'!O89)</f>
        <v>0</v>
      </c>
      <c r="E42" s="10">
        <f>SUM(Bergfrei!N89,'Bundeseigen-Steinsalz'!N89,'Bundeseigen-Kohlenwasserstoffe'!N89,Grundeigen!N89,'Bergbautechnische Aspekte'!N89)</f>
        <v>2</v>
      </c>
      <c r="F42" s="10">
        <f>SUM(Bergfrei!M89,'Bundeseigen-Steinsalz'!M89,'Bundeseigen-Kohlenwasserstoffe'!M89,Grundeigen!M89,'Bergbautechnische Aspekte'!M89)</f>
        <v>0</v>
      </c>
      <c r="G42" s="10">
        <f>SUM(Bergfrei!L89,'Bundeseigen-Steinsalz'!L89,'Bundeseigen-Kohlenwasserstoffe'!L89,Grundeigen!L89,'Bergbautechnische Aspekte'!L89)</f>
        <v>6</v>
      </c>
      <c r="H42" s="10">
        <f>SUM(Bergfrei!K89,'Bundeseigen-Steinsalz'!K89,'Bundeseigen-Kohlenwasserstoffe'!K89,Grundeigen!K89,'Bergbautechnische Aspekte'!K89)</f>
        <v>0</v>
      </c>
      <c r="I42" s="10">
        <f>SUM(Bergfrei!J89,'Bundeseigen-Steinsalz'!J89,'Bundeseigen-Kohlenwasserstoffe'!J89,Grundeigen!J89,'Bergbautechnische Aspekte'!J89)</f>
        <v>0</v>
      </c>
      <c r="J42" s="10">
        <f>SUM(Bergfrei!I89,'Bundeseigen-Steinsalz'!I89,'Bundeseigen-Kohlenwasserstoffe'!I89,Grundeigen!I89,'Bergbautechnische Aspekte'!I89)</f>
        <v>1</v>
      </c>
      <c r="K42" s="10">
        <f>SUM(Bergfrei!H89,'Bundeseigen-Steinsalz'!H89,'Bundeseigen-Kohlenwasserstoffe'!H89,Grundeigen!H89,'Bergbautechnische Aspekte'!H89)</f>
        <v>3</v>
      </c>
      <c r="L42" s="10">
        <f>SUM(Bergfrei!G89,'Bundeseigen-Steinsalz'!G89,'Bundeseigen-Kohlenwasserstoffe'!G89,Grundeigen!G89,'Bergbautechnische Aspekte'!G89)</f>
        <v>5</v>
      </c>
      <c r="M42" s="10">
        <f>SUM(Bergfrei!F89,'Bundeseigen-Steinsalz'!F89,'Bundeseigen-Kohlenwasserstoffe'!F89,Grundeigen!F89,'Bergbautechnische Aspekte'!F89)</f>
        <v>1</v>
      </c>
      <c r="N42" s="10">
        <f>SUM(Bergfrei!E89,'Bundeseigen-Steinsalz'!E89,'Bundeseigen-Kohlenwasserstoffe'!E89,Grundeigen!E89,'Bergbautechnische Aspekte'!E89)</f>
        <v>1</v>
      </c>
      <c r="O42" s="10">
        <f>SUM(Bergfrei!D89,'Bundeseigen-Steinsalz'!D89,'Bundeseigen-Kohlenwasserstoffe'!D89,Grundeigen!D89,'Bergbautechnische Aspekte'!D89)</f>
        <v>1</v>
      </c>
      <c r="P42" s="10">
        <f>SUM(Bergfrei!C89,'Bundeseigen-Steinsalz'!C89,'Bundeseigen-Kohlenwasserstoffe'!C89,Grundeigen!C89,'Bergbautechnische Aspekte'!C89)</f>
        <v>0</v>
      </c>
      <c r="Q42" s="10">
        <f>SUM(Bergfrei!B89,'Bundeseigen-Steinsalz'!B89,'Bundeseigen-Kohlenwasserstoffe'!B89,Grundeigen!B89,'Bergbautechnische Aspekte'!B89)</f>
        <v>1</v>
      </c>
      <c r="R42">
        <f t="shared" si="6"/>
        <v>22</v>
      </c>
      <c r="S42" s="6">
        <f t="shared" si="7"/>
        <v>0.13333333333333333</v>
      </c>
    </row>
    <row r="43" spans="1:19" x14ac:dyDescent="0.3">
      <c r="A43" s="10" t="s">
        <v>49</v>
      </c>
      <c r="B43" s="10">
        <f>SUM(Bergfrei!Q90,'Bundeseigen-Steinsalz'!Q90,'Bundeseigen-Kohlenwasserstoffe'!Q90,Grundeigen!Q90,'Bergbautechnische Aspekte'!Q90)</f>
        <v>4</v>
      </c>
      <c r="C43" s="10">
        <f>SUM(Bergfrei!P90,'Bundeseigen-Steinsalz'!P90,'Bundeseigen-Kohlenwasserstoffe'!P90,Grundeigen!P90,'Bergbautechnische Aspekte'!P90)</f>
        <v>0</v>
      </c>
      <c r="D43" s="10">
        <f>SUM(Bergfrei!O90,'Bundeseigen-Steinsalz'!O90,'Bundeseigen-Kohlenwasserstoffe'!O90,Grundeigen!O90,'Bergbautechnische Aspekte'!O90)</f>
        <v>1</v>
      </c>
      <c r="E43" s="10">
        <f>SUM(Bergfrei!N90,'Bundeseigen-Steinsalz'!N90,'Bundeseigen-Kohlenwasserstoffe'!N90,Grundeigen!N90,'Bergbautechnische Aspekte'!N90)</f>
        <v>2</v>
      </c>
      <c r="F43" s="10">
        <f>SUM(Bergfrei!M90,'Bundeseigen-Steinsalz'!M90,'Bundeseigen-Kohlenwasserstoffe'!M90,Grundeigen!M90,'Bergbautechnische Aspekte'!M90)</f>
        <v>2</v>
      </c>
      <c r="G43" s="10">
        <f>SUM(Bergfrei!L90,'Bundeseigen-Steinsalz'!L90,'Bundeseigen-Kohlenwasserstoffe'!L90,Grundeigen!L90,'Bergbautechnische Aspekte'!L90)</f>
        <v>2</v>
      </c>
      <c r="H43" s="10">
        <f>SUM(Bergfrei!K90,'Bundeseigen-Steinsalz'!K90,'Bundeseigen-Kohlenwasserstoffe'!K90,Grundeigen!K90,'Bergbautechnische Aspekte'!K90)</f>
        <v>2</v>
      </c>
      <c r="I43" s="10">
        <f>SUM(Bergfrei!J90,'Bundeseigen-Steinsalz'!J90,'Bundeseigen-Kohlenwasserstoffe'!J90,Grundeigen!J90,'Bergbautechnische Aspekte'!J90)</f>
        <v>5</v>
      </c>
      <c r="J43" s="10">
        <f>SUM(Bergfrei!I90,'Bundeseigen-Steinsalz'!I90,'Bundeseigen-Kohlenwasserstoffe'!I90,Grundeigen!I90,'Bergbautechnische Aspekte'!I90)</f>
        <v>1</v>
      </c>
      <c r="K43" s="10">
        <f>SUM(Bergfrei!H90,'Bundeseigen-Steinsalz'!H90,'Bundeseigen-Kohlenwasserstoffe'!H90,Grundeigen!H90,'Bergbautechnische Aspekte'!H90)</f>
        <v>1</v>
      </c>
      <c r="L43" s="10">
        <f>SUM(Bergfrei!G90,'Bundeseigen-Steinsalz'!G90,'Bundeseigen-Kohlenwasserstoffe'!G90,Grundeigen!G90,'Bergbautechnische Aspekte'!G90)</f>
        <v>0</v>
      </c>
      <c r="M43" s="10">
        <f>SUM(Bergfrei!F90,'Bundeseigen-Steinsalz'!F90,'Bundeseigen-Kohlenwasserstoffe'!F90,Grundeigen!F90,'Bergbautechnische Aspekte'!F90)</f>
        <v>1</v>
      </c>
      <c r="N43" s="10">
        <f>SUM(Bergfrei!E90,'Bundeseigen-Steinsalz'!E90,'Bundeseigen-Kohlenwasserstoffe'!E90,Grundeigen!E90,'Bergbautechnische Aspekte'!E90)</f>
        <v>2</v>
      </c>
      <c r="O43" s="10">
        <f>SUM(Bergfrei!D90,'Bundeseigen-Steinsalz'!D90,'Bundeseigen-Kohlenwasserstoffe'!D90,Grundeigen!D90,'Bergbautechnische Aspekte'!D90)</f>
        <v>3</v>
      </c>
      <c r="P43" s="10">
        <f>SUM(Bergfrei!C90,'Bundeseigen-Steinsalz'!C90,'Bundeseigen-Kohlenwasserstoffe'!C90,Grundeigen!C90,'Bergbautechnische Aspekte'!C90)</f>
        <v>3</v>
      </c>
      <c r="Q43" s="10">
        <f>SUM(Bergfrei!B90,'Bundeseigen-Steinsalz'!B90,'Bundeseigen-Kohlenwasserstoffe'!B90,Grundeigen!B90,'Bergbautechnische Aspekte'!B90)</f>
        <v>1</v>
      </c>
      <c r="R43">
        <f t="shared" si="6"/>
        <v>30</v>
      </c>
      <c r="S43" s="6">
        <f t="shared" si="7"/>
        <v>0.18181818181818182</v>
      </c>
    </row>
    <row r="44" spans="1:19" x14ac:dyDescent="0.3">
      <c r="A44" s="10" t="s">
        <v>50</v>
      </c>
      <c r="B44" s="10">
        <f>SUM(Bergfrei!Q91,'Bundeseigen-Steinsalz'!Q91,'Bundeseigen-Kohlenwasserstoffe'!Q91,Grundeigen!Q91,'Bergbautechnische Aspekte'!Q91)</f>
        <v>0</v>
      </c>
      <c r="C44" s="10">
        <f>SUM(Bergfrei!P91,'Bundeseigen-Steinsalz'!P91,'Bundeseigen-Kohlenwasserstoffe'!P91,Grundeigen!P91,'Bergbautechnische Aspekte'!P91)</f>
        <v>1</v>
      </c>
      <c r="D44" s="10">
        <f>SUM(Bergfrei!O91,'Bundeseigen-Steinsalz'!O91,'Bundeseigen-Kohlenwasserstoffe'!O91,Grundeigen!O91,'Bergbautechnische Aspekte'!O91)</f>
        <v>0</v>
      </c>
      <c r="E44" s="10">
        <f>SUM(Bergfrei!N91,'Bundeseigen-Steinsalz'!N91,'Bundeseigen-Kohlenwasserstoffe'!N91,Grundeigen!N91,'Bergbautechnische Aspekte'!N91)</f>
        <v>3</v>
      </c>
      <c r="F44" s="10">
        <f>SUM(Bergfrei!M91,'Bundeseigen-Steinsalz'!M91,'Bundeseigen-Kohlenwasserstoffe'!M91,Grundeigen!M91,'Bergbautechnische Aspekte'!M91)</f>
        <v>0</v>
      </c>
      <c r="G44" s="10">
        <f>SUM(Bergfrei!L91,'Bundeseigen-Steinsalz'!L91,'Bundeseigen-Kohlenwasserstoffe'!L91,Grundeigen!L91,'Bergbautechnische Aspekte'!L91)</f>
        <v>1</v>
      </c>
      <c r="H44" s="10">
        <f>SUM(Bergfrei!K91,'Bundeseigen-Steinsalz'!K91,'Bundeseigen-Kohlenwasserstoffe'!K91,Grundeigen!K91,'Bergbautechnische Aspekte'!K91)</f>
        <v>1</v>
      </c>
      <c r="I44" s="10">
        <f>SUM(Bergfrei!J91,'Bundeseigen-Steinsalz'!J91,'Bundeseigen-Kohlenwasserstoffe'!J91,Grundeigen!J91,'Bergbautechnische Aspekte'!J91)</f>
        <v>0</v>
      </c>
      <c r="J44" s="10">
        <f>SUM(Bergfrei!I91,'Bundeseigen-Steinsalz'!I91,'Bundeseigen-Kohlenwasserstoffe'!I91,Grundeigen!I91,'Bergbautechnische Aspekte'!I91)</f>
        <v>0</v>
      </c>
      <c r="K44" s="10">
        <f>SUM(Bergfrei!H91,'Bundeseigen-Steinsalz'!H91,'Bundeseigen-Kohlenwasserstoffe'!H91,Grundeigen!H91,'Bergbautechnische Aspekte'!H91)</f>
        <v>0</v>
      </c>
      <c r="L44" s="10">
        <f>SUM(Bergfrei!G91,'Bundeseigen-Steinsalz'!G91,'Bundeseigen-Kohlenwasserstoffe'!G91,Grundeigen!G91,'Bergbautechnische Aspekte'!G91)</f>
        <v>0</v>
      </c>
      <c r="M44" s="10">
        <f>SUM(Bergfrei!F91,'Bundeseigen-Steinsalz'!F91,'Bundeseigen-Kohlenwasserstoffe'!F91,Grundeigen!F91,'Bergbautechnische Aspekte'!F91)</f>
        <v>0</v>
      </c>
      <c r="N44" s="10">
        <f>SUM(Bergfrei!E91,'Bundeseigen-Steinsalz'!E91,'Bundeseigen-Kohlenwasserstoffe'!E91,Grundeigen!E91,'Bergbautechnische Aspekte'!E91)</f>
        <v>0</v>
      </c>
      <c r="O44" s="10">
        <f>SUM(Bergfrei!D91,'Bundeseigen-Steinsalz'!D91,'Bundeseigen-Kohlenwasserstoffe'!D91,Grundeigen!D91,'Bergbautechnische Aspekte'!D91)</f>
        <v>0</v>
      </c>
      <c r="P44" s="10">
        <f>SUM(Bergfrei!C91,'Bundeseigen-Steinsalz'!C91,'Bundeseigen-Kohlenwasserstoffe'!C91,Grundeigen!C91,'Bergbautechnische Aspekte'!C91)</f>
        <v>0</v>
      </c>
      <c r="Q44" s="10">
        <f>SUM(Bergfrei!B91,'Bundeseigen-Steinsalz'!B91,'Bundeseigen-Kohlenwasserstoffe'!B91,Grundeigen!B91,'Bergbautechnische Aspekte'!B91)</f>
        <v>0</v>
      </c>
      <c r="R44">
        <f t="shared" si="6"/>
        <v>6</v>
      </c>
      <c r="S44" s="6">
        <f t="shared" si="7"/>
        <v>3.6363636363636362E-2</v>
      </c>
    </row>
    <row r="45" spans="1:19" s="3" customFormat="1" x14ac:dyDescent="0.3">
      <c r="A45" s="31" t="s">
        <v>37</v>
      </c>
      <c r="B45" s="31">
        <f>SUM(Bergfrei!Q92,'Bundeseigen-Steinsalz'!Q92,'Bundeseigen-Kohlenwasserstoffe'!Q92,Grundeigen!Q92,'Bergbautechnische Aspekte'!Q92)</f>
        <v>10</v>
      </c>
      <c r="C45" s="31">
        <f>SUM(Bergfrei!P92,'Bundeseigen-Steinsalz'!P92,'Bundeseigen-Kohlenwasserstoffe'!P92,Grundeigen!P92,'Bergbautechnische Aspekte'!P92)</f>
        <v>12</v>
      </c>
      <c r="D45" s="31">
        <f>SUM(Bergfrei!O92,'Bundeseigen-Steinsalz'!O92,'Bundeseigen-Kohlenwasserstoffe'!O92,Grundeigen!O92,'Bergbautechnische Aspekte'!O92)</f>
        <v>7</v>
      </c>
      <c r="E45" s="31">
        <f>SUM(Bergfrei!N92,'Bundeseigen-Steinsalz'!N92,'Bundeseigen-Kohlenwasserstoffe'!N92,Grundeigen!N92,'Bergbautechnische Aspekte'!N92)</f>
        <v>12</v>
      </c>
      <c r="F45" s="31">
        <f>SUM(Bergfrei!M92,'Bundeseigen-Steinsalz'!M92,'Bundeseigen-Kohlenwasserstoffe'!M92,Grundeigen!M92,'Bergbautechnische Aspekte'!M92)</f>
        <v>4</v>
      </c>
      <c r="G45" s="31">
        <f>SUM(Bergfrei!L92,'Bundeseigen-Steinsalz'!L92,'Bundeseigen-Kohlenwasserstoffe'!L92,Grundeigen!L92,'Bergbautechnische Aspekte'!L92)</f>
        <v>16</v>
      </c>
      <c r="H45" s="31">
        <f>SUM(Bergfrei!K92,'Bundeseigen-Steinsalz'!K92,'Bundeseigen-Kohlenwasserstoffe'!K92,Grundeigen!K92,'Bergbautechnische Aspekte'!K92)</f>
        <v>8</v>
      </c>
      <c r="I45" s="31">
        <f>SUM(Bergfrei!J92,'Bundeseigen-Steinsalz'!J92,'Bundeseigen-Kohlenwasserstoffe'!J92,Grundeigen!J92,'Bergbautechnische Aspekte'!J92)</f>
        <v>14</v>
      </c>
      <c r="J45" s="31">
        <f>SUM(Bergfrei!I92,'Bundeseigen-Steinsalz'!I92,'Bundeseigen-Kohlenwasserstoffe'!I92,Grundeigen!I92,'Bergbautechnische Aspekte'!I92)</f>
        <v>9</v>
      </c>
      <c r="K45" s="31">
        <f>SUM(Bergfrei!H92,'Bundeseigen-Steinsalz'!H92,'Bundeseigen-Kohlenwasserstoffe'!H92,Grundeigen!H92,'Bergbautechnische Aspekte'!H92)</f>
        <v>11</v>
      </c>
      <c r="L45" s="31">
        <f>SUM(Bergfrei!G92,'Bundeseigen-Steinsalz'!G92,'Bundeseigen-Kohlenwasserstoffe'!G92,Grundeigen!G92,'Bergbautechnische Aspekte'!G92)</f>
        <v>12</v>
      </c>
      <c r="M45" s="31">
        <f>SUM(Bergfrei!F92,'Bundeseigen-Steinsalz'!F92,'Bundeseigen-Kohlenwasserstoffe'!F92,Grundeigen!F92,'Bergbautechnische Aspekte'!F92)</f>
        <v>10</v>
      </c>
      <c r="N45" s="31">
        <f>SUM(Bergfrei!E92,'Bundeseigen-Steinsalz'!E92,'Bundeseigen-Kohlenwasserstoffe'!E92,Grundeigen!E92,'Bergbautechnische Aspekte'!E92)</f>
        <v>12</v>
      </c>
      <c r="O45" s="31">
        <f>SUM(Bergfrei!D92,'Bundeseigen-Steinsalz'!D92,'Bundeseigen-Kohlenwasserstoffe'!D92,Grundeigen!D92,'Bergbautechnische Aspekte'!D92)</f>
        <v>12</v>
      </c>
      <c r="P45" s="31">
        <f>SUM(Bergfrei!C92,'Bundeseigen-Steinsalz'!C92,'Bundeseigen-Kohlenwasserstoffe'!C92,Grundeigen!C92,'Bergbautechnische Aspekte'!C92)</f>
        <v>10</v>
      </c>
      <c r="Q45" s="31">
        <f>SUM(Bergfrei!B92,'Bundeseigen-Steinsalz'!B92,'Bundeseigen-Kohlenwasserstoffe'!B92,Grundeigen!B92,'Bergbautechnische Aspekte'!B92)</f>
        <v>6</v>
      </c>
      <c r="R45" s="3">
        <f t="shared" si="6"/>
        <v>165</v>
      </c>
      <c r="S45" s="6">
        <f t="shared" si="7"/>
        <v>1</v>
      </c>
    </row>
    <row r="46" spans="1:19" s="3" customFormat="1" x14ac:dyDescent="0.3">
      <c r="A46" s="3" t="s">
        <v>52</v>
      </c>
      <c r="B46" s="3">
        <f>SUM(Bergfrei!Q93,'Bundeseigen-Steinsalz'!Q93,'Bundeseigen-Kohlenwasserstoffe'!Q93,Grundeigen!Q93,'Bergbautechnische Aspekte'!Q93)</f>
        <v>187</v>
      </c>
      <c r="C46" s="3">
        <f>SUM(Bergfrei!P93,'Bundeseigen-Steinsalz'!P93,'Bundeseigen-Kohlenwasserstoffe'!P93,Grundeigen!P93,'Bergbautechnische Aspekte'!P93)</f>
        <v>183</v>
      </c>
      <c r="D46" s="3">
        <f>SUM(Bergfrei!O93,'Bundeseigen-Steinsalz'!O93,'Bundeseigen-Kohlenwasserstoffe'!O93,Grundeigen!O93,'Bergbautechnische Aspekte'!O93)</f>
        <v>177</v>
      </c>
      <c r="E46" s="3">
        <f>SUM(Bergfrei!N93,'Bundeseigen-Steinsalz'!N93,'Bundeseigen-Kohlenwasserstoffe'!N93,Grundeigen!N93,'Bergbautechnische Aspekte'!N93)</f>
        <v>213</v>
      </c>
      <c r="F46" s="3">
        <f>SUM(Bergfrei!M93,'Bundeseigen-Steinsalz'!M93,'Bundeseigen-Kohlenwasserstoffe'!M93,Grundeigen!M93,'Bergbautechnische Aspekte'!M93)</f>
        <v>210</v>
      </c>
      <c r="G46" s="3">
        <f>SUM(Bergfrei!L93,'Bundeseigen-Steinsalz'!L93,'Bundeseigen-Kohlenwasserstoffe'!L93,Grundeigen!L93,'Bergbautechnische Aspekte'!L93)</f>
        <v>188</v>
      </c>
      <c r="H46" s="3">
        <f>SUM(Bergfrei!K93,'Bundeseigen-Steinsalz'!K93,'Bundeseigen-Kohlenwasserstoffe'!K93,Grundeigen!K93,'Bergbautechnische Aspekte'!K93)</f>
        <v>149</v>
      </c>
      <c r="I46" s="3">
        <f>SUM(Bergfrei!J93,'Bundeseigen-Steinsalz'!J93,'Bundeseigen-Kohlenwasserstoffe'!J93,Grundeigen!J93,'Bergbautechnische Aspekte'!J93)</f>
        <v>120</v>
      </c>
      <c r="J46" s="3">
        <f>SUM(Bergfrei!I93,'Bundeseigen-Steinsalz'!I93,'Bundeseigen-Kohlenwasserstoffe'!I93,Grundeigen!I93,'Bergbautechnische Aspekte'!I93)</f>
        <v>141</v>
      </c>
      <c r="K46" s="3">
        <f>SUM(Bergfrei!H93,'Bundeseigen-Steinsalz'!H93,'Bundeseigen-Kohlenwasserstoffe'!H93,Grundeigen!H93,'Bergbautechnische Aspekte'!H93)</f>
        <v>129</v>
      </c>
      <c r="L46" s="3">
        <f>SUM(Bergfrei!G93,'Bundeseigen-Steinsalz'!G93,'Bundeseigen-Kohlenwasserstoffe'!G93,Grundeigen!G93,'Bergbautechnische Aspekte'!G93)</f>
        <v>103</v>
      </c>
      <c r="M46" s="3">
        <f>SUM(Bergfrei!F93,'Bundeseigen-Steinsalz'!F93,'Bundeseigen-Kohlenwasserstoffe'!F93,Grundeigen!F93,'Bergbautechnische Aspekte'!F93)</f>
        <v>138</v>
      </c>
      <c r="N46" s="3">
        <f>SUM(Bergfrei!E93,'Bundeseigen-Steinsalz'!E93,'Bundeseigen-Kohlenwasserstoffe'!E93,Grundeigen!E93,'Bergbautechnische Aspekte'!E93)</f>
        <v>141</v>
      </c>
      <c r="O46" s="3">
        <f>SUM(Bergfrei!D93,'Bundeseigen-Steinsalz'!D93,'Bundeseigen-Kohlenwasserstoffe'!D93,Grundeigen!D93,'Bergbautechnische Aspekte'!D93)</f>
        <v>140</v>
      </c>
      <c r="P46" s="3">
        <f>SUM(Bergfrei!C93,'Bundeseigen-Steinsalz'!C93,'Bundeseigen-Kohlenwasserstoffe'!C93,Grundeigen!C93,'Bergbautechnische Aspekte'!C93)</f>
        <v>141</v>
      </c>
      <c r="Q46" s="3">
        <f>SUM(Bergfrei!B93,'Bundeseigen-Steinsalz'!B93,'Bundeseigen-Kohlenwasserstoffe'!B93,Grundeigen!B93,'Bergbautechnische Aspekte'!B93)</f>
        <v>153</v>
      </c>
    </row>
    <row r="49" spans="1:19" x14ac:dyDescent="0.3">
      <c r="A49" t="s">
        <v>43</v>
      </c>
      <c r="B49">
        <v>2004</v>
      </c>
      <c r="C49">
        <v>2005</v>
      </c>
      <c r="D49">
        <v>2006</v>
      </c>
      <c r="E49">
        <v>2007</v>
      </c>
      <c r="F49">
        <v>2008</v>
      </c>
      <c r="G49">
        <v>2009</v>
      </c>
      <c r="H49">
        <v>2010</v>
      </c>
      <c r="I49">
        <v>2011</v>
      </c>
      <c r="J49">
        <v>2012</v>
      </c>
      <c r="K49">
        <v>2013</v>
      </c>
      <c r="L49">
        <v>2014</v>
      </c>
      <c r="M49">
        <v>2015</v>
      </c>
      <c r="N49">
        <v>2016</v>
      </c>
      <c r="O49">
        <v>2017</v>
      </c>
      <c r="P49">
        <v>2018</v>
      </c>
      <c r="Q49">
        <v>2019</v>
      </c>
      <c r="R49" t="s">
        <v>214</v>
      </c>
    </row>
    <row r="50" spans="1:19" x14ac:dyDescent="0.3">
      <c r="A50" s="33" t="s">
        <v>51</v>
      </c>
      <c r="B50" s="33">
        <f>SUM(Bergfrei!Q97,'Bundeseigen-Steinsalz'!Q97,'Bundeseigen-Kohlenwasserstoffe'!Q97,Grundeigen!Q97,'Bergbautechnische Aspekte'!Q97)</f>
        <v>20</v>
      </c>
      <c r="C50" s="33">
        <f>SUM(Bergfrei!P97,'Bundeseigen-Steinsalz'!P97,'Bundeseigen-Kohlenwasserstoffe'!P97,Grundeigen!P97,'Bergbautechnische Aspekte'!P97)</f>
        <v>18</v>
      </c>
      <c r="D50" s="33">
        <f>SUM(Bergfrei!O97,'Bundeseigen-Steinsalz'!O97,'Bundeseigen-Kohlenwasserstoffe'!O97,Grundeigen!O97,'Bergbautechnische Aspekte'!O97)</f>
        <v>23</v>
      </c>
      <c r="E50" s="33">
        <f>SUM(Bergfrei!N97,'Bundeseigen-Steinsalz'!N97,'Bundeseigen-Kohlenwasserstoffe'!N97,Grundeigen!N97,'Bergbautechnische Aspekte'!N97)</f>
        <v>14</v>
      </c>
      <c r="F50" s="33">
        <f>SUM(Bergfrei!M97,'Bundeseigen-Steinsalz'!M97,'Bundeseigen-Kohlenwasserstoffe'!M97,Grundeigen!M97,'Bergbautechnische Aspekte'!M97)</f>
        <v>21</v>
      </c>
      <c r="G50" s="33">
        <f>SUM(Bergfrei!L97,'Bundeseigen-Steinsalz'!L97,'Bundeseigen-Kohlenwasserstoffe'!L97,Grundeigen!L97,'Bergbautechnische Aspekte'!L97)</f>
        <v>19</v>
      </c>
      <c r="H50" s="33">
        <f>SUM(Bergfrei!K97,'Bundeseigen-Steinsalz'!K97,'Bundeseigen-Kohlenwasserstoffe'!K97,Grundeigen!K97,'Bergbautechnische Aspekte'!K97)</f>
        <v>9</v>
      </c>
      <c r="I50" s="33">
        <f>SUM(Bergfrei!J97,'Bundeseigen-Steinsalz'!J97,'Bundeseigen-Kohlenwasserstoffe'!J97,Grundeigen!J97,'Bergbautechnische Aspekte'!J97)</f>
        <v>12</v>
      </c>
      <c r="J50" s="33">
        <f>SUM(Bergfrei!I97,'Bundeseigen-Steinsalz'!I97,'Bundeseigen-Kohlenwasserstoffe'!I97,Grundeigen!I97,'Bergbautechnische Aspekte'!I97)</f>
        <v>12</v>
      </c>
      <c r="K50" s="33">
        <f>SUM(Bergfrei!H97,'Bundeseigen-Steinsalz'!H97,'Bundeseigen-Kohlenwasserstoffe'!H97,Grundeigen!H97,'Bergbautechnische Aspekte'!H97)</f>
        <v>12</v>
      </c>
      <c r="L50" s="33">
        <f>SUM(Bergfrei!G97,'Bundeseigen-Steinsalz'!G97,'Bundeseigen-Kohlenwasserstoffe'!G97,Grundeigen!G97,'Bergbautechnische Aspekte'!G97)</f>
        <v>10</v>
      </c>
      <c r="M50" s="33">
        <f>SUM(Bergfrei!F97,'Bundeseigen-Steinsalz'!F97,'Bundeseigen-Kohlenwasserstoffe'!F97,Grundeigen!F97,'Bergbautechnische Aspekte'!F97)</f>
        <v>13</v>
      </c>
      <c r="N50" s="33">
        <f>SUM(Bergfrei!E97,'Bundeseigen-Steinsalz'!E97,'Bundeseigen-Kohlenwasserstoffe'!E97,Grundeigen!E97,'Bergbautechnische Aspekte'!E97)</f>
        <v>12</v>
      </c>
      <c r="O50" s="33">
        <f>SUM(Bergfrei!D97,'Bundeseigen-Steinsalz'!D97,'Bundeseigen-Kohlenwasserstoffe'!D97,Grundeigen!D97,'Bergbautechnische Aspekte'!D97)</f>
        <v>11</v>
      </c>
      <c r="P50" s="33">
        <f>SUM(Bergfrei!C97,'Bundeseigen-Steinsalz'!C97,'Bundeseigen-Kohlenwasserstoffe'!C97,Grundeigen!C97,'Bergbautechnische Aspekte'!C97)</f>
        <v>18</v>
      </c>
      <c r="Q50" s="33">
        <f>SUM(Bergfrei!B97,'Bundeseigen-Steinsalz'!B97,'Bundeseigen-Kohlenwasserstoffe'!B97,Grundeigen!B97,'Bergbautechnische Aspekte'!B97)</f>
        <v>14</v>
      </c>
      <c r="R50">
        <f t="shared" ref="R50:R58" si="8">SUM(B50:Q50)</f>
        <v>238</v>
      </c>
      <c r="S50" s="6">
        <f t="shared" ref="S50:S59" si="9">R50/$R$59</f>
        <v>9.4707520891364902E-2</v>
      </c>
    </row>
    <row r="51" spans="1:19" x14ac:dyDescent="0.3">
      <c r="A51" s="33" t="s">
        <v>65</v>
      </c>
      <c r="B51" s="33">
        <f>SUM(Bergfrei!Q98,'Bundeseigen-Steinsalz'!Q98,'Bundeseigen-Kohlenwasserstoffe'!Q98,Grundeigen!Q98,'Bergbautechnische Aspekte'!Q98)</f>
        <v>7</v>
      </c>
      <c r="C51" s="33">
        <f>SUM(Bergfrei!P98,'Bundeseigen-Steinsalz'!P98,'Bundeseigen-Kohlenwasserstoffe'!P98,Grundeigen!P98,'Bergbautechnische Aspekte'!P98)</f>
        <v>5</v>
      </c>
      <c r="D51" s="33">
        <f>SUM(Bergfrei!O98,'Bundeseigen-Steinsalz'!O98,'Bundeseigen-Kohlenwasserstoffe'!O98,Grundeigen!O98,'Bergbautechnische Aspekte'!O98)</f>
        <v>7</v>
      </c>
      <c r="E51" s="33">
        <f>SUM(Bergfrei!N98,'Bundeseigen-Steinsalz'!N98,'Bundeseigen-Kohlenwasserstoffe'!N98,Grundeigen!N98,'Bergbautechnische Aspekte'!N98)</f>
        <v>9</v>
      </c>
      <c r="F51" s="33">
        <f>SUM(Bergfrei!M98,'Bundeseigen-Steinsalz'!M98,'Bundeseigen-Kohlenwasserstoffe'!M98,Grundeigen!M98,'Bergbautechnische Aspekte'!M98)</f>
        <v>6</v>
      </c>
      <c r="G51" s="33">
        <f>SUM(Bergfrei!L98,'Bundeseigen-Steinsalz'!L98,'Bundeseigen-Kohlenwasserstoffe'!L98,Grundeigen!L98,'Bergbautechnische Aspekte'!L98)</f>
        <v>7</v>
      </c>
      <c r="H51" s="33">
        <f>SUM(Bergfrei!K98,'Bundeseigen-Steinsalz'!K98,'Bundeseigen-Kohlenwasserstoffe'!K98,Grundeigen!K98,'Bergbautechnische Aspekte'!K98)</f>
        <v>6</v>
      </c>
      <c r="I51" s="33">
        <f>SUM(Bergfrei!J98,'Bundeseigen-Steinsalz'!J98,'Bundeseigen-Kohlenwasserstoffe'!J98,Grundeigen!J98,'Bergbautechnische Aspekte'!J98)</f>
        <v>2</v>
      </c>
      <c r="J51" s="33">
        <f>SUM(Bergfrei!I98,'Bundeseigen-Steinsalz'!I98,'Bundeseigen-Kohlenwasserstoffe'!I98,Grundeigen!I98,'Bergbautechnische Aspekte'!I98)</f>
        <v>5</v>
      </c>
      <c r="K51" s="33">
        <f>SUM(Bergfrei!H98,'Bundeseigen-Steinsalz'!H98,'Bundeseigen-Kohlenwasserstoffe'!H98,Grundeigen!H98,'Bergbautechnische Aspekte'!H98)</f>
        <v>4</v>
      </c>
      <c r="L51" s="33">
        <f>SUM(Bergfrei!G98,'Bundeseigen-Steinsalz'!G98,'Bundeseigen-Kohlenwasserstoffe'!G98,Grundeigen!G98,'Bergbautechnische Aspekte'!G98)</f>
        <v>3</v>
      </c>
      <c r="M51" s="33">
        <f>SUM(Bergfrei!F98,'Bundeseigen-Steinsalz'!F98,'Bundeseigen-Kohlenwasserstoffe'!F98,Grundeigen!F98,'Bergbautechnische Aspekte'!F98)</f>
        <v>4</v>
      </c>
      <c r="N51" s="33">
        <f>SUM(Bergfrei!E98,'Bundeseigen-Steinsalz'!E98,'Bundeseigen-Kohlenwasserstoffe'!E98,Grundeigen!E98,'Bergbautechnische Aspekte'!E98)</f>
        <v>5</v>
      </c>
      <c r="O51" s="33">
        <f>SUM(Bergfrei!D98,'Bundeseigen-Steinsalz'!D98,'Bundeseigen-Kohlenwasserstoffe'!D98,Grundeigen!D98,'Bergbautechnische Aspekte'!D98)</f>
        <v>4</v>
      </c>
      <c r="P51" s="33">
        <f>SUM(Bergfrei!C98,'Bundeseigen-Steinsalz'!C98,'Bundeseigen-Kohlenwasserstoffe'!C98,Grundeigen!C98,'Bergbautechnische Aspekte'!C98)</f>
        <v>3</v>
      </c>
      <c r="Q51" s="33">
        <f>SUM(Bergfrei!B98,'Bundeseigen-Steinsalz'!B98,'Bundeseigen-Kohlenwasserstoffe'!B98,Grundeigen!B98,'Bergbautechnische Aspekte'!B98)</f>
        <v>4</v>
      </c>
      <c r="R51">
        <f t="shared" si="8"/>
        <v>81</v>
      </c>
      <c r="S51" s="6">
        <f t="shared" si="9"/>
        <v>3.2232391563867889E-2</v>
      </c>
    </row>
    <row r="52" spans="1:19" x14ac:dyDescent="0.3">
      <c r="A52" s="33" t="s">
        <v>44</v>
      </c>
      <c r="B52" s="33">
        <f>SUM(Bergfrei!Q99,'Bundeseigen-Steinsalz'!Q99,'Bundeseigen-Kohlenwasserstoffe'!Q99,Grundeigen!Q99,'Bergbautechnische Aspekte'!Q99)</f>
        <v>13</v>
      </c>
      <c r="C52" s="33">
        <f>SUM(Bergfrei!P99,'Bundeseigen-Steinsalz'!P99,'Bundeseigen-Kohlenwasserstoffe'!P99,Grundeigen!P99,'Bergbautechnische Aspekte'!P99)</f>
        <v>11</v>
      </c>
      <c r="D52" s="33">
        <f>SUM(Bergfrei!O99,'Bundeseigen-Steinsalz'!O99,'Bundeseigen-Kohlenwasserstoffe'!O99,Grundeigen!O99,'Bergbautechnische Aspekte'!O99)</f>
        <v>10</v>
      </c>
      <c r="E52" s="33">
        <f>SUM(Bergfrei!N99,'Bundeseigen-Steinsalz'!N99,'Bundeseigen-Kohlenwasserstoffe'!N99,Grundeigen!N99,'Bergbautechnische Aspekte'!N99)</f>
        <v>22</v>
      </c>
      <c r="F52" s="33">
        <f>SUM(Bergfrei!M99,'Bundeseigen-Steinsalz'!M99,'Bundeseigen-Kohlenwasserstoffe'!M99,Grundeigen!M99,'Bergbautechnische Aspekte'!M99)</f>
        <v>16</v>
      </c>
      <c r="G52" s="33">
        <f>SUM(Bergfrei!L99,'Bundeseigen-Steinsalz'!L99,'Bundeseigen-Kohlenwasserstoffe'!L99,Grundeigen!L99,'Bergbautechnische Aspekte'!L99)</f>
        <v>16</v>
      </c>
      <c r="H52" s="33">
        <f>SUM(Bergfrei!K99,'Bundeseigen-Steinsalz'!K99,'Bundeseigen-Kohlenwasserstoffe'!K99,Grundeigen!K99,'Bergbautechnische Aspekte'!K99)</f>
        <v>11</v>
      </c>
      <c r="I52" s="33">
        <f>SUM(Bergfrei!J99,'Bundeseigen-Steinsalz'!J99,'Bundeseigen-Kohlenwasserstoffe'!J99,Grundeigen!J99,'Bergbautechnische Aspekte'!J99)</f>
        <v>6</v>
      </c>
      <c r="J52" s="33">
        <f>SUM(Bergfrei!I99,'Bundeseigen-Steinsalz'!I99,'Bundeseigen-Kohlenwasserstoffe'!I99,Grundeigen!I99,'Bergbautechnische Aspekte'!I99)</f>
        <v>9</v>
      </c>
      <c r="K52" s="33">
        <f>SUM(Bergfrei!H99,'Bundeseigen-Steinsalz'!H99,'Bundeseigen-Kohlenwasserstoffe'!H99,Grundeigen!H99,'Bergbautechnische Aspekte'!H99)</f>
        <v>8</v>
      </c>
      <c r="L52" s="33">
        <f>SUM(Bergfrei!G99,'Bundeseigen-Steinsalz'!G99,'Bundeseigen-Kohlenwasserstoffe'!G99,Grundeigen!G99,'Bergbautechnische Aspekte'!G99)</f>
        <v>7</v>
      </c>
      <c r="M52" s="33">
        <f>SUM(Bergfrei!F99,'Bundeseigen-Steinsalz'!F99,'Bundeseigen-Kohlenwasserstoffe'!F99,Grundeigen!F99,'Bergbautechnische Aspekte'!F99)</f>
        <v>7</v>
      </c>
      <c r="N52" s="33">
        <f>SUM(Bergfrei!E99,'Bundeseigen-Steinsalz'!E99,'Bundeseigen-Kohlenwasserstoffe'!E99,Grundeigen!E99,'Bergbautechnische Aspekte'!E99)</f>
        <v>9</v>
      </c>
      <c r="O52" s="33">
        <f>SUM(Bergfrei!D99,'Bundeseigen-Steinsalz'!D99,'Bundeseigen-Kohlenwasserstoffe'!D99,Grundeigen!D99,'Bergbautechnische Aspekte'!D99)</f>
        <v>11</v>
      </c>
      <c r="P52" s="33">
        <f>SUM(Bergfrei!C99,'Bundeseigen-Steinsalz'!C99,'Bundeseigen-Kohlenwasserstoffe'!C99,Grundeigen!C99,'Bergbautechnische Aspekte'!C99)</f>
        <v>14</v>
      </c>
      <c r="Q52" s="33">
        <f>SUM(Bergfrei!B99,'Bundeseigen-Steinsalz'!B99,'Bundeseigen-Kohlenwasserstoffe'!B99,Grundeigen!B99,'Bergbautechnische Aspekte'!B99)</f>
        <v>11</v>
      </c>
      <c r="R52">
        <f t="shared" si="8"/>
        <v>181</v>
      </c>
      <c r="S52" s="6">
        <f t="shared" si="9"/>
        <v>7.2025467568643059E-2</v>
      </c>
    </row>
    <row r="53" spans="1:19" x14ac:dyDescent="0.3">
      <c r="A53" s="33" t="s">
        <v>45</v>
      </c>
      <c r="B53" s="33">
        <f>SUM(Bergfrei!Q100,'Bundeseigen-Steinsalz'!Q100,'Bundeseigen-Kohlenwasserstoffe'!Q100,Grundeigen!Q100,'Bergbautechnische Aspekte'!Q100)</f>
        <v>6</v>
      </c>
      <c r="C53" s="33">
        <f>SUM(Bergfrei!P100,'Bundeseigen-Steinsalz'!P100,'Bundeseigen-Kohlenwasserstoffe'!P100,Grundeigen!P100,'Bergbautechnische Aspekte'!P100)</f>
        <v>12</v>
      </c>
      <c r="D53" s="33">
        <f>SUM(Bergfrei!O100,'Bundeseigen-Steinsalz'!O100,'Bundeseigen-Kohlenwasserstoffe'!O100,Grundeigen!O100,'Bergbautechnische Aspekte'!O100)</f>
        <v>12</v>
      </c>
      <c r="E53" s="33">
        <f>SUM(Bergfrei!N100,'Bundeseigen-Steinsalz'!N100,'Bundeseigen-Kohlenwasserstoffe'!N100,Grundeigen!N100,'Bergbautechnische Aspekte'!N100)</f>
        <v>12</v>
      </c>
      <c r="F53" s="33">
        <f>SUM(Bergfrei!M100,'Bundeseigen-Steinsalz'!M100,'Bundeseigen-Kohlenwasserstoffe'!M100,Grundeigen!M100,'Bergbautechnische Aspekte'!M100)</f>
        <v>10</v>
      </c>
      <c r="G53" s="33">
        <f>SUM(Bergfrei!L100,'Bundeseigen-Steinsalz'!L100,'Bundeseigen-Kohlenwasserstoffe'!L100,Grundeigen!L100,'Bergbautechnische Aspekte'!L100)</f>
        <v>17</v>
      </c>
      <c r="H53" s="33">
        <f>SUM(Bergfrei!K100,'Bundeseigen-Steinsalz'!K100,'Bundeseigen-Kohlenwasserstoffe'!K100,Grundeigen!K100,'Bergbautechnische Aspekte'!K100)</f>
        <v>10</v>
      </c>
      <c r="I53" s="33">
        <f>SUM(Bergfrei!J100,'Bundeseigen-Steinsalz'!J100,'Bundeseigen-Kohlenwasserstoffe'!J100,Grundeigen!J100,'Bergbautechnische Aspekte'!J100)</f>
        <v>7</v>
      </c>
      <c r="J53" s="33">
        <f>SUM(Bergfrei!I100,'Bundeseigen-Steinsalz'!I100,'Bundeseigen-Kohlenwasserstoffe'!I100,Grundeigen!I100,'Bergbautechnische Aspekte'!I100)</f>
        <v>9</v>
      </c>
      <c r="K53" s="33">
        <f>SUM(Bergfrei!H100,'Bundeseigen-Steinsalz'!H100,'Bundeseigen-Kohlenwasserstoffe'!H100,Grundeigen!H100,'Bergbautechnische Aspekte'!H100)</f>
        <v>3</v>
      </c>
      <c r="L53" s="33">
        <f>SUM(Bergfrei!G100,'Bundeseigen-Steinsalz'!G100,'Bundeseigen-Kohlenwasserstoffe'!G100,Grundeigen!G100,'Bergbautechnische Aspekte'!G100)</f>
        <v>8</v>
      </c>
      <c r="M53" s="33">
        <f>SUM(Bergfrei!F100,'Bundeseigen-Steinsalz'!F100,'Bundeseigen-Kohlenwasserstoffe'!F100,Grundeigen!F100,'Bergbautechnische Aspekte'!F100)</f>
        <v>7</v>
      </c>
      <c r="N53" s="33">
        <f>SUM(Bergfrei!E100,'Bundeseigen-Steinsalz'!E100,'Bundeseigen-Kohlenwasserstoffe'!E100,Grundeigen!E100,'Bergbautechnische Aspekte'!E100)</f>
        <v>9</v>
      </c>
      <c r="O53" s="33">
        <f>SUM(Bergfrei!D100,'Bundeseigen-Steinsalz'!D100,'Bundeseigen-Kohlenwasserstoffe'!D100,Grundeigen!D100,'Bergbautechnische Aspekte'!D100)</f>
        <v>9</v>
      </c>
      <c r="P53" s="33">
        <f>SUM(Bergfrei!C100,'Bundeseigen-Steinsalz'!C100,'Bundeseigen-Kohlenwasserstoffe'!C100,Grundeigen!C100,'Bergbautechnische Aspekte'!C100)</f>
        <v>8</v>
      </c>
      <c r="Q53" s="33">
        <f>SUM(Bergfrei!B100,'Bundeseigen-Steinsalz'!B100,'Bundeseigen-Kohlenwasserstoffe'!B100,Grundeigen!B100,'Bergbautechnische Aspekte'!B100)</f>
        <v>15</v>
      </c>
      <c r="R53">
        <f t="shared" si="8"/>
        <v>154</v>
      </c>
      <c r="S53" s="6">
        <f t="shared" si="9"/>
        <v>6.1281337047353758E-2</v>
      </c>
    </row>
    <row r="54" spans="1:19" x14ac:dyDescent="0.3">
      <c r="A54" s="33" t="s">
        <v>46</v>
      </c>
      <c r="B54" s="33">
        <f>SUM(Bergfrei!Q101,'Bundeseigen-Steinsalz'!Q101,'Bundeseigen-Kohlenwasserstoffe'!Q101,Grundeigen!Q101,'Bergbautechnische Aspekte'!Q101)</f>
        <v>20</v>
      </c>
      <c r="C54" s="33">
        <f>SUM(Bergfrei!P101,'Bundeseigen-Steinsalz'!P101,'Bundeseigen-Kohlenwasserstoffe'!P101,Grundeigen!P101,'Bergbautechnische Aspekte'!P101)</f>
        <v>11</v>
      </c>
      <c r="D54" s="33">
        <f>SUM(Bergfrei!O101,'Bundeseigen-Steinsalz'!O101,'Bundeseigen-Kohlenwasserstoffe'!O101,Grundeigen!O101,'Bergbautechnische Aspekte'!O101)</f>
        <v>17</v>
      </c>
      <c r="E54" s="33">
        <f>SUM(Bergfrei!N101,'Bundeseigen-Steinsalz'!N101,'Bundeseigen-Kohlenwasserstoffe'!N101,Grundeigen!N101,'Bergbautechnische Aspekte'!N101)</f>
        <v>12</v>
      </c>
      <c r="F54" s="33">
        <f>SUM(Bergfrei!M101,'Bundeseigen-Steinsalz'!M101,'Bundeseigen-Kohlenwasserstoffe'!M101,Grundeigen!M101,'Bergbautechnische Aspekte'!M101)</f>
        <v>18</v>
      </c>
      <c r="G54" s="33">
        <f>SUM(Bergfrei!L101,'Bundeseigen-Steinsalz'!L101,'Bundeseigen-Kohlenwasserstoffe'!L101,Grundeigen!L101,'Bergbautechnische Aspekte'!L101)</f>
        <v>15</v>
      </c>
      <c r="H54" s="33">
        <f>SUM(Bergfrei!K101,'Bundeseigen-Steinsalz'!K101,'Bundeseigen-Kohlenwasserstoffe'!K101,Grundeigen!K101,'Bergbautechnische Aspekte'!K101)</f>
        <v>6</v>
      </c>
      <c r="I54" s="33">
        <f>SUM(Bergfrei!J101,'Bundeseigen-Steinsalz'!J101,'Bundeseigen-Kohlenwasserstoffe'!J101,Grundeigen!J101,'Bergbautechnische Aspekte'!J101)</f>
        <v>13</v>
      </c>
      <c r="J54" s="33">
        <f>SUM(Bergfrei!I101,'Bundeseigen-Steinsalz'!I101,'Bundeseigen-Kohlenwasserstoffe'!I101,Grundeigen!I101,'Bergbautechnische Aspekte'!I101)</f>
        <v>8</v>
      </c>
      <c r="K54" s="33">
        <f>SUM(Bergfrei!H101,'Bundeseigen-Steinsalz'!H101,'Bundeseigen-Kohlenwasserstoffe'!H101,Grundeigen!H101,'Bergbautechnische Aspekte'!H101)</f>
        <v>6</v>
      </c>
      <c r="L54" s="33">
        <f>SUM(Bergfrei!G101,'Bundeseigen-Steinsalz'!G101,'Bundeseigen-Kohlenwasserstoffe'!G101,Grundeigen!G101,'Bergbautechnische Aspekte'!G101)</f>
        <v>6</v>
      </c>
      <c r="M54" s="33">
        <f>SUM(Bergfrei!F101,'Bundeseigen-Steinsalz'!F101,'Bundeseigen-Kohlenwasserstoffe'!F101,Grundeigen!F101,'Bergbautechnische Aspekte'!F101)</f>
        <v>11</v>
      </c>
      <c r="N54" s="33">
        <f>SUM(Bergfrei!E101,'Bundeseigen-Steinsalz'!E101,'Bundeseigen-Kohlenwasserstoffe'!E101,Grundeigen!E101,'Bergbautechnische Aspekte'!E101)</f>
        <v>6</v>
      </c>
      <c r="O54" s="33">
        <f>SUM(Bergfrei!D101,'Bundeseigen-Steinsalz'!D101,'Bundeseigen-Kohlenwasserstoffe'!D101,Grundeigen!D101,'Bergbautechnische Aspekte'!D101)</f>
        <v>13</v>
      </c>
      <c r="P54" s="33">
        <f>SUM(Bergfrei!C101,'Bundeseigen-Steinsalz'!C101,'Bundeseigen-Kohlenwasserstoffe'!C101,Grundeigen!C101,'Bergbautechnische Aspekte'!C101)</f>
        <v>6</v>
      </c>
      <c r="Q54" s="33">
        <f>SUM(Bergfrei!B101,'Bundeseigen-Steinsalz'!B101,'Bundeseigen-Kohlenwasserstoffe'!B101,Grundeigen!B101,'Bergbautechnische Aspekte'!B101)</f>
        <v>14</v>
      </c>
      <c r="R54">
        <f t="shared" si="8"/>
        <v>182</v>
      </c>
      <c r="S54" s="6">
        <f t="shared" si="9"/>
        <v>7.2423398328690811E-2</v>
      </c>
    </row>
    <row r="55" spans="1:19" x14ac:dyDescent="0.3">
      <c r="A55" s="33" t="s">
        <v>47</v>
      </c>
      <c r="B55" s="33">
        <f>SUM(Bergfrei!Q102,'Bundeseigen-Steinsalz'!Q102,'Bundeseigen-Kohlenwasserstoffe'!Q102,Grundeigen!Q102,'Bergbautechnische Aspekte'!Q102)</f>
        <v>62</v>
      </c>
      <c r="C55" s="33">
        <f>SUM(Bergfrei!P102,'Bundeseigen-Steinsalz'!P102,'Bundeseigen-Kohlenwasserstoffe'!P102,Grundeigen!P102,'Bergbautechnische Aspekte'!P102)</f>
        <v>65</v>
      </c>
      <c r="D55" s="33">
        <f>SUM(Bergfrei!O102,'Bundeseigen-Steinsalz'!O102,'Bundeseigen-Kohlenwasserstoffe'!O102,Grundeigen!O102,'Bergbautechnische Aspekte'!O102)</f>
        <v>65</v>
      </c>
      <c r="E55" s="33">
        <f>SUM(Bergfrei!N102,'Bundeseigen-Steinsalz'!N102,'Bundeseigen-Kohlenwasserstoffe'!N102,Grundeigen!N102,'Bergbautechnische Aspekte'!N102)</f>
        <v>71</v>
      </c>
      <c r="F55" s="33">
        <f>SUM(Bergfrei!M102,'Bundeseigen-Steinsalz'!M102,'Bundeseigen-Kohlenwasserstoffe'!M102,Grundeigen!M102,'Bergbautechnische Aspekte'!M102)</f>
        <v>76</v>
      </c>
      <c r="G55" s="33">
        <f>SUM(Bergfrei!L102,'Bundeseigen-Steinsalz'!L102,'Bundeseigen-Kohlenwasserstoffe'!L102,Grundeigen!L102,'Bergbautechnische Aspekte'!L102)</f>
        <v>51</v>
      </c>
      <c r="H55" s="33">
        <f>SUM(Bergfrei!K102,'Bundeseigen-Steinsalz'!K102,'Bundeseigen-Kohlenwasserstoffe'!K102,Grundeigen!K102,'Bergbautechnische Aspekte'!K102)</f>
        <v>59</v>
      </c>
      <c r="I55" s="33">
        <f>SUM(Bergfrei!J102,'Bundeseigen-Steinsalz'!J102,'Bundeseigen-Kohlenwasserstoffe'!J102,Grundeigen!J102,'Bergbautechnische Aspekte'!J102)</f>
        <v>34</v>
      </c>
      <c r="J55" s="33">
        <f>SUM(Bergfrei!I102,'Bundeseigen-Steinsalz'!I102,'Bundeseigen-Kohlenwasserstoffe'!I102,Grundeigen!I102,'Bergbautechnische Aspekte'!I102)</f>
        <v>45</v>
      </c>
      <c r="K55" s="33">
        <f>SUM(Bergfrei!H102,'Bundeseigen-Steinsalz'!H102,'Bundeseigen-Kohlenwasserstoffe'!H102,Grundeigen!H102,'Bergbautechnische Aspekte'!H102)</f>
        <v>48</v>
      </c>
      <c r="L55" s="33">
        <f>SUM(Bergfrei!G102,'Bundeseigen-Steinsalz'!G102,'Bundeseigen-Kohlenwasserstoffe'!G102,Grundeigen!G102,'Bergbautechnische Aspekte'!G102)</f>
        <v>32</v>
      </c>
      <c r="M55" s="33">
        <f>SUM(Bergfrei!F102,'Bundeseigen-Steinsalz'!F102,'Bundeseigen-Kohlenwasserstoffe'!F102,Grundeigen!F102,'Bergbautechnische Aspekte'!F102)</f>
        <v>50</v>
      </c>
      <c r="N55" s="33">
        <f>SUM(Bergfrei!E102,'Bundeseigen-Steinsalz'!E102,'Bundeseigen-Kohlenwasserstoffe'!E102,Grundeigen!E102,'Bergbautechnische Aspekte'!E102)</f>
        <v>54</v>
      </c>
      <c r="O55" s="33">
        <f>SUM(Bergfrei!D102,'Bundeseigen-Steinsalz'!D102,'Bundeseigen-Kohlenwasserstoffe'!D102,Grundeigen!D102,'Bergbautechnische Aspekte'!D102)</f>
        <v>47</v>
      </c>
      <c r="P55" s="33">
        <f>SUM(Bergfrei!C102,'Bundeseigen-Steinsalz'!C102,'Bundeseigen-Kohlenwasserstoffe'!C102,Grundeigen!C102,'Bergbautechnische Aspekte'!C102)</f>
        <v>54</v>
      </c>
      <c r="Q55" s="33">
        <f>SUM(Bergfrei!B102,'Bundeseigen-Steinsalz'!B102,'Bundeseigen-Kohlenwasserstoffe'!B102,Grundeigen!B102,'Bergbautechnische Aspekte'!B102)</f>
        <v>37</v>
      </c>
      <c r="R55">
        <f t="shared" si="8"/>
        <v>850</v>
      </c>
      <c r="S55" s="6">
        <f t="shared" si="9"/>
        <v>0.33824114604058891</v>
      </c>
    </row>
    <row r="56" spans="1:19" x14ac:dyDescent="0.3">
      <c r="A56" s="33" t="s">
        <v>48</v>
      </c>
      <c r="B56" s="33">
        <f>SUM(Bergfrei!Q103,'Bundeseigen-Steinsalz'!Q103,'Bundeseigen-Kohlenwasserstoffe'!Q103,Grundeigen!Q103,'Bergbautechnische Aspekte'!Q103)</f>
        <v>23</v>
      </c>
      <c r="C56" s="33">
        <f>SUM(Bergfrei!P103,'Bundeseigen-Steinsalz'!P103,'Bundeseigen-Kohlenwasserstoffe'!P103,Grundeigen!P103,'Bergbautechnische Aspekte'!P103)</f>
        <v>15</v>
      </c>
      <c r="D56" s="33">
        <f>SUM(Bergfrei!O103,'Bundeseigen-Steinsalz'!O103,'Bundeseigen-Kohlenwasserstoffe'!O103,Grundeigen!O103,'Bergbautechnische Aspekte'!O103)</f>
        <v>19</v>
      </c>
      <c r="E56" s="33">
        <f>SUM(Bergfrei!N103,'Bundeseigen-Steinsalz'!N103,'Bundeseigen-Kohlenwasserstoffe'!N103,Grundeigen!N103,'Bergbautechnische Aspekte'!N103)</f>
        <v>27</v>
      </c>
      <c r="F56" s="33">
        <f>SUM(Bergfrei!M103,'Bundeseigen-Steinsalz'!M103,'Bundeseigen-Kohlenwasserstoffe'!M103,Grundeigen!M103,'Bergbautechnische Aspekte'!M103)</f>
        <v>17</v>
      </c>
      <c r="G56" s="33">
        <f>SUM(Bergfrei!L103,'Bundeseigen-Steinsalz'!L103,'Bundeseigen-Kohlenwasserstoffe'!L103,Grundeigen!L103,'Bergbautechnische Aspekte'!L103)</f>
        <v>27</v>
      </c>
      <c r="H56" s="33">
        <f>SUM(Bergfrei!K103,'Bundeseigen-Steinsalz'!K103,'Bundeseigen-Kohlenwasserstoffe'!K103,Grundeigen!K103,'Bergbautechnische Aspekte'!K103)</f>
        <v>16</v>
      </c>
      <c r="I56" s="33">
        <f>SUM(Bergfrei!J103,'Bundeseigen-Steinsalz'!J103,'Bundeseigen-Kohlenwasserstoffe'!J103,Grundeigen!J103,'Bergbautechnische Aspekte'!J103)</f>
        <v>17</v>
      </c>
      <c r="J56" s="33">
        <f>SUM(Bergfrei!I103,'Bundeseigen-Steinsalz'!I103,'Bundeseigen-Kohlenwasserstoffe'!I103,Grundeigen!I103,'Bergbautechnische Aspekte'!I103)</f>
        <v>20</v>
      </c>
      <c r="K56" s="33">
        <f>SUM(Bergfrei!H103,'Bundeseigen-Steinsalz'!H103,'Bundeseigen-Kohlenwasserstoffe'!H103,Grundeigen!H103,'Bergbautechnische Aspekte'!H103)</f>
        <v>17</v>
      </c>
      <c r="L56" s="33">
        <f>SUM(Bergfrei!G103,'Bundeseigen-Steinsalz'!G103,'Bundeseigen-Kohlenwasserstoffe'!G103,Grundeigen!G103,'Bergbautechnische Aspekte'!G103)</f>
        <v>9</v>
      </c>
      <c r="M56" s="33">
        <f>SUM(Bergfrei!F103,'Bundeseigen-Steinsalz'!F103,'Bundeseigen-Kohlenwasserstoffe'!F103,Grundeigen!F103,'Bergbautechnische Aspekte'!F103)</f>
        <v>14</v>
      </c>
      <c r="N56" s="33">
        <f>SUM(Bergfrei!E103,'Bundeseigen-Steinsalz'!E103,'Bundeseigen-Kohlenwasserstoffe'!E103,Grundeigen!E103,'Bergbautechnische Aspekte'!E103)</f>
        <v>18</v>
      </c>
      <c r="O56" s="33">
        <f>SUM(Bergfrei!D103,'Bundeseigen-Steinsalz'!D103,'Bundeseigen-Kohlenwasserstoffe'!D103,Grundeigen!D103,'Bergbautechnische Aspekte'!D103)</f>
        <v>19</v>
      </c>
      <c r="P56" s="33">
        <f>SUM(Bergfrei!C103,'Bundeseigen-Steinsalz'!C103,'Bundeseigen-Kohlenwasserstoffe'!C103,Grundeigen!C103,'Bergbautechnische Aspekte'!C103)</f>
        <v>16</v>
      </c>
      <c r="Q56" s="33">
        <f>SUM(Bergfrei!B103,'Bundeseigen-Steinsalz'!B103,'Bundeseigen-Kohlenwasserstoffe'!B103,Grundeigen!B103,'Bergbautechnische Aspekte'!B103)</f>
        <v>19</v>
      </c>
      <c r="R56">
        <f t="shared" si="8"/>
        <v>293</v>
      </c>
      <c r="S56" s="6">
        <f t="shared" si="9"/>
        <v>0.11659371269399124</v>
      </c>
    </row>
    <row r="57" spans="1:19" x14ac:dyDescent="0.3">
      <c r="A57" s="33" t="s">
        <v>49</v>
      </c>
      <c r="B57" s="33">
        <f>SUM(Bergfrei!Q104,'Bundeseigen-Steinsalz'!Q104,'Bundeseigen-Kohlenwasserstoffe'!Q104,Grundeigen!Q104,'Bergbautechnische Aspekte'!Q104)</f>
        <v>33</v>
      </c>
      <c r="C57" s="33">
        <f>SUM(Bergfrei!P104,'Bundeseigen-Steinsalz'!P104,'Bundeseigen-Kohlenwasserstoffe'!P104,Grundeigen!P104,'Bergbautechnische Aspekte'!P104)</f>
        <v>36</v>
      </c>
      <c r="D57" s="33">
        <f>SUM(Bergfrei!O104,'Bundeseigen-Steinsalz'!O104,'Bundeseigen-Kohlenwasserstoffe'!O104,Grundeigen!O104,'Bergbautechnische Aspekte'!O104)</f>
        <v>21</v>
      </c>
      <c r="E57" s="33">
        <f>SUM(Bergfrei!N104,'Bundeseigen-Steinsalz'!N104,'Bundeseigen-Kohlenwasserstoffe'!N104,Grundeigen!N104,'Bergbautechnische Aspekte'!N104)</f>
        <v>38</v>
      </c>
      <c r="F57" s="33">
        <f>SUM(Bergfrei!M104,'Bundeseigen-Steinsalz'!M104,'Bundeseigen-Kohlenwasserstoffe'!M104,Grundeigen!M104,'Bergbautechnische Aspekte'!M104)</f>
        <v>45</v>
      </c>
      <c r="G57" s="33">
        <f>SUM(Bergfrei!L104,'Bundeseigen-Steinsalz'!L104,'Bundeseigen-Kohlenwasserstoffe'!L104,Grundeigen!L104,'Bergbautechnische Aspekte'!L104)</f>
        <v>32</v>
      </c>
      <c r="H57" s="33">
        <f>SUM(Bergfrei!K104,'Bundeseigen-Steinsalz'!K104,'Bundeseigen-Kohlenwasserstoffe'!K104,Grundeigen!K104,'Bergbautechnische Aspekte'!K104)</f>
        <v>29</v>
      </c>
      <c r="I57" s="33">
        <f>SUM(Bergfrei!J104,'Bundeseigen-Steinsalz'!J104,'Bundeseigen-Kohlenwasserstoffe'!J104,Grundeigen!J104,'Bergbautechnische Aspekte'!J104)</f>
        <v>24</v>
      </c>
      <c r="J57" s="33">
        <f>SUM(Bergfrei!I104,'Bundeseigen-Steinsalz'!I104,'Bundeseigen-Kohlenwasserstoffe'!I104,Grundeigen!I104,'Bergbautechnische Aspekte'!I104)</f>
        <v>27</v>
      </c>
      <c r="K57" s="33">
        <f>SUM(Bergfrei!H104,'Bundeseigen-Steinsalz'!H104,'Bundeseigen-Kohlenwasserstoffe'!H104,Grundeigen!H104,'Bergbautechnische Aspekte'!H104)</f>
        <v>25</v>
      </c>
      <c r="L57" s="33">
        <f>SUM(Bergfrei!G104,'Bundeseigen-Steinsalz'!G104,'Bundeseigen-Kohlenwasserstoffe'!G104,Grundeigen!G104,'Bergbautechnische Aspekte'!G104)</f>
        <v>19</v>
      </c>
      <c r="M57" s="33">
        <f>SUM(Bergfrei!F104,'Bundeseigen-Steinsalz'!F104,'Bundeseigen-Kohlenwasserstoffe'!F104,Grundeigen!F104,'Bergbautechnische Aspekte'!F104)</f>
        <v>24</v>
      </c>
      <c r="N57" s="33">
        <f>SUM(Bergfrei!E104,'Bundeseigen-Steinsalz'!E104,'Bundeseigen-Kohlenwasserstoffe'!E104,Grundeigen!E104,'Bergbautechnische Aspekte'!E104)</f>
        <v>26</v>
      </c>
      <c r="O57" s="33">
        <f>SUM(Bergfrei!D104,'Bundeseigen-Steinsalz'!D104,'Bundeseigen-Kohlenwasserstoffe'!D104,Grundeigen!D104,'Bergbautechnische Aspekte'!D104)</f>
        <v>21</v>
      </c>
      <c r="P57" s="33">
        <f>SUM(Bergfrei!C104,'Bundeseigen-Steinsalz'!C104,'Bundeseigen-Kohlenwasserstoffe'!C104,Grundeigen!C104,'Bergbautechnische Aspekte'!C104)</f>
        <v>22</v>
      </c>
      <c r="Q57" s="33">
        <f>SUM(Bergfrei!B104,'Bundeseigen-Steinsalz'!B104,'Bundeseigen-Kohlenwasserstoffe'!B104,Grundeigen!B104,'Bergbautechnische Aspekte'!B104)</f>
        <v>33</v>
      </c>
      <c r="R57">
        <f t="shared" si="8"/>
        <v>455</v>
      </c>
      <c r="S57" s="6">
        <f t="shared" si="9"/>
        <v>0.18105849582172701</v>
      </c>
    </row>
    <row r="58" spans="1:19" x14ac:dyDescent="0.3">
      <c r="A58" s="33" t="s">
        <v>50</v>
      </c>
      <c r="B58" s="33">
        <f>SUM(Bergfrei!Q105,'Bundeseigen-Steinsalz'!Q105,'Bundeseigen-Kohlenwasserstoffe'!Q105,Grundeigen!Q105,'Bergbautechnische Aspekte'!Q105)</f>
        <v>3</v>
      </c>
      <c r="C58" s="33">
        <f>SUM(Bergfrei!P105,'Bundeseigen-Steinsalz'!P105,'Bundeseigen-Kohlenwasserstoffe'!P105,Grundeigen!P105,'Bergbautechnische Aspekte'!P105)</f>
        <v>10</v>
      </c>
      <c r="D58" s="33">
        <f>SUM(Bergfrei!O105,'Bundeseigen-Steinsalz'!O105,'Bundeseigen-Kohlenwasserstoffe'!O105,Grundeigen!O105,'Bergbautechnische Aspekte'!O105)</f>
        <v>3</v>
      </c>
      <c r="E58" s="33">
        <f>SUM(Bergfrei!N105,'Bundeseigen-Steinsalz'!N105,'Bundeseigen-Kohlenwasserstoffe'!N105,Grundeigen!N105,'Bergbautechnische Aspekte'!N105)</f>
        <v>8</v>
      </c>
      <c r="F58" s="33">
        <f>SUM(Bergfrei!M105,'Bundeseigen-Steinsalz'!M105,'Bundeseigen-Kohlenwasserstoffe'!M105,Grundeigen!M105,'Bergbautechnische Aspekte'!M105)</f>
        <v>1</v>
      </c>
      <c r="G58" s="33">
        <f>SUM(Bergfrei!L105,'Bundeseigen-Steinsalz'!L105,'Bundeseigen-Kohlenwasserstoffe'!L105,Grundeigen!L105,'Bergbautechnische Aspekte'!L105)</f>
        <v>4</v>
      </c>
      <c r="H58" s="33">
        <f>SUM(Bergfrei!K105,'Bundeseigen-Steinsalz'!K105,'Bundeseigen-Kohlenwasserstoffe'!K105,Grundeigen!K105,'Bergbautechnische Aspekte'!K105)</f>
        <v>3</v>
      </c>
      <c r="I58" s="33">
        <f>SUM(Bergfrei!J105,'Bundeseigen-Steinsalz'!J105,'Bundeseigen-Kohlenwasserstoffe'!J105,Grundeigen!J105,'Bergbautechnische Aspekte'!J105)</f>
        <v>5</v>
      </c>
      <c r="J58" s="33">
        <f>SUM(Bergfrei!I105,'Bundeseigen-Steinsalz'!I105,'Bundeseigen-Kohlenwasserstoffe'!I105,Grundeigen!I105,'Bergbautechnische Aspekte'!I105)</f>
        <v>6</v>
      </c>
      <c r="K58" s="33">
        <f>SUM(Bergfrei!H105,'Bundeseigen-Steinsalz'!H105,'Bundeseigen-Kohlenwasserstoffe'!H105,Grundeigen!H105,'Bergbautechnische Aspekte'!H105)</f>
        <v>6</v>
      </c>
      <c r="L58" s="33">
        <f>SUM(Bergfrei!G105,'Bundeseigen-Steinsalz'!G105,'Bundeseigen-Kohlenwasserstoffe'!G105,Grundeigen!G105,'Bergbautechnische Aspekte'!G105)</f>
        <v>9</v>
      </c>
      <c r="M58" s="33">
        <f>SUM(Bergfrei!F105,'Bundeseigen-Steinsalz'!F105,'Bundeseigen-Kohlenwasserstoffe'!F105,Grundeigen!F105,'Bergbautechnische Aspekte'!F105)</f>
        <v>8</v>
      </c>
      <c r="N58" s="33">
        <f>SUM(Bergfrei!E105,'Bundeseigen-Steinsalz'!E105,'Bundeseigen-Kohlenwasserstoffe'!E105,Grundeigen!E105,'Bergbautechnische Aspekte'!E105)</f>
        <v>2</v>
      </c>
      <c r="O58" s="33">
        <f>SUM(Bergfrei!D105,'Bundeseigen-Steinsalz'!D105,'Bundeseigen-Kohlenwasserstoffe'!D105,Grundeigen!D105,'Bergbautechnische Aspekte'!D105)</f>
        <v>5</v>
      </c>
      <c r="P58" s="33">
        <f>SUM(Bergfrei!C105,'Bundeseigen-Steinsalz'!C105,'Bundeseigen-Kohlenwasserstoffe'!C105,Grundeigen!C105,'Bergbautechnische Aspekte'!C105)</f>
        <v>0</v>
      </c>
      <c r="Q58" s="33">
        <f>SUM(Bergfrei!B105,'Bundeseigen-Steinsalz'!B105,'Bundeseigen-Kohlenwasserstoffe'!B105,Grundeigen!B105,'Bergbautechnische Aspekte'!B105)</f>
        <v>6</v>
      </c>
      <c r="R58">
        <f t="shared" si="8"/>
        <v>79</v>
      </c>
      <c r="S58" s="6">
        <f t="shared" si="9"/>
        <v>3.1436530043772386E-2</v>
      </c>
    </row>
    <row r="59" spans="1:19" x14ac:dyDescent="0.3">
      <c r="A59" s="32" t="s">
        <v>32</v>
      </c>
      <c r="B59" s="32">
        <f>SUM(Bergfrei!Q106,'Bundeseigen-Steinsalz'!Q106,'Bundeseigen-Kohlenwasserstoffe'!Q106,Grundeigen!Q106,'Bergbautechnische Aspekte'!Q106)</f>
        <v>187</v>
      </c>
      <c r="C59" s="32">
        <f>SUM(Bergfrei!P106,'Bundeseigen-Steinsalz'!P106,'Bundeseigen-Kohlenwasserstoffe'!P106,Grundeigen!P106,'Bergbautechnische Aspekte'!P106)</f>
        <v>183</v>
      </c>
      <c r="D59" s="32">
        <f>SUM(Bergfrei!O106,'Bundeseigen-Steinsalz'!O106,'Bundeseigen-Kohlenwasserstoffe'!O106,Grundeigen!O106,'Bergbautechnische Aspekte'!O106)</f>
        <v>177</v>
      </c>
      <c r="E59" s="32">
        <f>SUM(Bergfrei!N106,'Bundeseigen-Steinsalz'!N106,'Bundeseigen-Kohlenwasserstoffe'!N106,Grundeigen!N106,'Bergbautechnische Aspekte'!N106)</f>
        <v>213</v>
      </c>
      <c r="F59" s="32">
        <f>SUM(Bergfrei!M106,'Bundeseigen-Steinsalz'!M106,'Bundeseigen-Kohlenwasserstoffe'!M106,Grundeigen!M106,'Bergbautechnische Aspekte'!M106)</f>
        <v>210</v>
      </c>
      <c r="G59" s="32">
        <f>SUM(Bergfrei!L106,'Bundeseigen-Steinsalz'!L106,'Bundeseigen-Kohlenwasserstoffe'!L106,Grundeigen!L106,'Bergbautechnische Aspekte'!L106)</f>
        <v>188</v>
      </c>
      <c r="H59" s="32">
        <f>SUM(Bergfrei!K106,'Bundeseigen-Steinsalz'!K106,'Bundeseigen-Kohlenwasserstoffe'!K106,Grundeigen!K106,'Bergbautechnische Aspekte'!K106)</f>
        <v>149</v>
      </c>
      <c r="I59" s="32">
        <f>SUM(Bergfrei!J106,'Bundeseigen-Steinsalz'!J106,'Bundeseigen-Kohlenwasserstoffe'!J106,Grundeigen!J106,'Bergbautechnische Aspekte'!J106)</f>
        <v>120</v>
      </c>
      <c r="J59" s="32">
        <f>SUM(Bergfrei!I106,'Bundeseigen-Steinsalz'!I106,'Bundeseigen-Kohlenwasserstoffe'!I106,Grundeigen!I106,'Bergbautechnische Aspekte'!I106)</f>
        <v>141</v>
      </c>
      <c r="K59" s="32">
        <f>SUM(Bergfrei!H106,'Bundeseigen-Steinsalz'!H106,'Bundeseigen-Kohlenwasserstoffe'!H106,Grundeigen!H106,'Bergbautechnische Aspekte'!H106)</f>
        <v>129</v>
      </c>
      <c r="L59" s="32">
        <f>SUM(Bergfrei!G106,'Bundeseigen-Steinsalz'!G106,'Bundeseigen-Kohlenwasserstoffe'!G106,Grundeigen!G106,'Bergbautechnische Aspekte'!G106)</f>
        <v>103</v>
      </c>
      <c r="M59" s="32">
        <f>SUM(Bergfrei!F106,'Bundeseigen-Steinsalz'!F106,'Bundeseigen-Kohlenwasserstoffe'!F106,Grundeigen!F106,'Bergbautechnische Aspekte'!F106)</f>
        <v>138</v>
      </c>
      <c r="N59" s="32">
        <f>SUM(Bergfrei!E106,'Bundeseigen-Steinsalz'!E106,'Bundeseigen-Kohlenwasserstoffe'!E106,Grundeigen!E106,'Bergbautechnische Aspekte'!E106)</f>
        <v>141</v>
      </c>
      <c r="O59" s="32">
        <f>SUM(Bergfrei!D106,'Bundeseigen-Steinsalz'!D106,'Bundeseigen-Kohlenwasserstoffe'!D106,Grundeigen!D106,'Bergbautechnische Aspekte'!D106)</f>
        <v>140</v>
      </c>
      <c r="P59" s="32">
        <f>SUM(Bergfrei!C106,'Bundeseigen-Steinsalz'!C106,'Bundeseigen-Kohlenwasserstoffe'!C106,Grundeigen!C106,'Bergbautechnische Aspekte'!C106)</f>
        <v>141</v>
      </c>
      <c r="Q59" s="32">
        <f>SUM(Bergfrei!B106,'Bundeseigen-Steinsalz'!B106,'Bundeseigen-Kohlenwasserstoffe'!B106,Grundeigen!B106,'Bergbautechnische Aspekte'!B106)</f>
        <v>153</v>
      </c>
      <c r="R59">
        <f t="shared" ref="R59:R60" si="10">SUM(B59:Q59)</f>
        <v>2513</v>
      </c>
      <c r="S59" s="6">
        <f t="shared" si="9"/>
        <v>1</v>
      </c>
    </row>
    <row r="60" spans="1:19" x14ac:dyDescent="0.3">
      <c r="B60">
        <f>Gesamt!F11</f>
        <v>187</v>
      </c>
      <c r="C60">
        <f>Gesamt!G11</f>
        <v>183</v>
      </c>
      <c r="D60">
        <f>Gesamt!H11</f>
        <v>177</v>
      </c>
      <c r="E60">
        <f>Gesamt!I11</f>
        <v>213</v>
      </c>
      <c r="F60" s="3">
        <f>Gesamt!J11</f>
        <v>210</v>
      </c>
      <c r="G60">
        <f>Gesamt!K11</f>
        <v>188</v>
      </c>
      <c r="H60">
        <f>Gesamt!L11</f>
        <v>149</v>
      </c>
      <c r="I60">
        <f>Gesamt!M11</f>
        <v>120</v>
      </c>
      <c r="J60">
        <f>Gesamt!N11</f>
        <v>141</v>
      </c>
      <c r="K60">
        <f>Gesamt!O11</f>
        <v>129</v>
      </c>
      <c r="L60">
        <f>Gesamt!P11</f>
        <v>103</v>
      </c>
      <c r="M60">
        <f>Gesamt!Q11</f>
        <v>138</v>
      </c>
      <c r="N60">
        <f>Gesamt!R11</f>
        <v>141</v>
      </c>
      <c r="O60">
        <f>Gesamt!S11</f>
        <v>140</v>
      </c>
      <c r="P60">
        <f>Gesamt!T11</f>
        <v>141</v>
      </c>
      <c r="Q60">
        <f>Gesamt!U11</f>
        <v>153</v>
      </c>
      <c r="R60">
        <f t="shared" si="10"/>
        <v>2513</v>
      </c>
    </row>
    <row r="64" spans="1:19" x14ac:dyDescent="0.3">
      <c r="A64" t="s">
        <v>43</v>
      </c>
      <c r="B64">
        <v>2004</v>
      </c>
      <c r="C64">
        <v>2005</v>
      </c>
      <c r="D64">
        <v>2006</v>
      </c>
      <c r="E64">
        <v>2007</v>
      </c>
      <c r="F64">
        <v>2008</v>
      </c>
      <c r="G64">
        <v>2009</v>
      </c>
      <c r="H64">
        <v>2010</v>
      </c>
      <c r="I64">
        <v>2011</v>
      </c>
      <c r="J64">
        <v>2012</v>
      </c>
      <c r="K64">
        <v>2013</v>
      </c>
      <c r="L64">
        <v>2014</v>
      </c>
      <c r="M64">
        <v>2015</v>
      </c>
      <c r="N64">
        <v>2016</v>
      </c>
      <c r="O64">
        <v>2017</v>
      </c>
      <c r="P64">
        <v>2018</v>
      </c>
      <c r="Q64">
        <v>2019</v>
      </c>
      <c r="R64" t="s">
        <v>214</v>
      </c>
    </row>
    <row r="65" spans="1:18" x14ac:dyDescent="0.3">
      <c r="A65" t="s">
        <v>51</v>
      </c>
      <c r="B65" s="44">
        <f>B50/$B$59</f>
        <v>0.10695187165775401</v>
      </c>
      <c r="C65" s="44">
        <f>C50/$C$59</f>
        <v>9.8360655737704916E-2</v>
      </c>
      <c r="D65" s="44">
        <f>D50/$D$59</f>
        <v>0.12994350282485875</v>
      </c>
      <c r="E65" s="44">
        <f>E50/$E$59</f>
        <v>6.5727699530516437E-2</v>
      </c>
      <c r="F65" s="44">
        <f>F50/$F$59</f>
        <v>0.1</v>
      </c>
      <c r="G65" s="44">
        <f>G50/$G$59</f>
        <v>0.10106382978723404</v>
      </c>
      <c r="H65" s="44">
        <f>H50/$H$59</f>
        <v>6.0402684563758392E-2</v>
      </c>
      <c r="I65" s="44">
        <f>I50/$I$59</f>
        <v>0.1</v>
      </c>
      <c r="J65" s="44">
        <f>J50/$J$59</f>
        <v>8.5106382978723402E-2</v>
      </c>
      <c r="K65" s="44">
        <f>K50/$K$59</f>
        <v>9.3023255813953487E-2</v>
      </c>
      <c r="L65" s="44">
        <f>L50/$L$59</f>
        <v>9.7087378640776698E-2</v>
      </c>
      <c r="M65" s="44">
        <f>M50/$M$59</f>
        <v>9.420289855072464E-2</v>
      </c>
      <c r="N65" s="44">
        <f>N50/$N$59</f>
        <v>8.5106382978723402E-2</v>
      </c>
      <c r="O65" s="44">
        <f>O50/$O$59</f>
        <v>7.857142857142857E-2</v>
      </c>
      <c r="P65" s="44">
        <f>P50/$P$59</f>
        <v>0.1276595744680851</v>
      </c>
      <c r="Q65" s="44">
        <f>Q50/$Q$59</f>
        <v>9.1503267973856203E-2</v>
      </c>
      <c r="R65" s="6">
        <f>R50/$R$59</f>
        <v>9.4707520891364902E-2</v>
      </c>
    </row>
    <row r="66" spans="1:18" x14ac:dyDescent="0.3">
      <c r="A66" t="s">
        <v>65</v>
      </c>
      <c r="B66" s="44">
        <f t="shared" ref="B66:B74" si="11">B51/$B$59</f>
        <v>3.7433155080213901E-2</v>
      </c>
      <c r="C66" s="44">
        <f t="shared" ref="C66:C74" si="12">C51/$C$59</f>
        <v>2.7322404371584699E-2</v>
      </c>
      <c r="D66" s="44">
        <f t="shared" ref="D66:D74" si="13">D51/$D$59</f>
        <v>3.954802259887006E-2</v>
      </c>
      <c r="E66" s="44">
        <f t="shared" ref="E66:E74" si="14">E51/$E$59</f>
        <v>4.2253521126760563E-2</v>
      </c>
      <c r="F66" s="44">
        <f t="shared" ref="F66:F74" si="15">F51/$F$59</f>
        <v>2.8571428571428571E-2</v>
      </c>
      <c r="G66" s="44">
        <f t="shared" ref="G66:G74" si="16">G51/$G$59</f>
        <v>3.7234042553191488E-2</v>
      </c>
      <c r="H66" s="44">
        <f t="shared" ref="H66:H74" si="17">H51/$H$59</f>
        <v>4.0268456375838924E-2</v>
      </c>
      <c r="I66" s="44">
        <f t="shared" ref="I66:I74" si="18">I51/$I$59</f>
        <v>1.6666666666666666E-2</v>
      </c>
      <c r="J66" s="44">
        <f t="shared" ref="J66:J74" si="19">J51/$J$59</f>
        <v>3.5460992907801421E-2</v>
      </c>
      <c r="K66" s="44">
        <f t="shared" ref="K66:K74" si="20">K51/$K$59</f>
        <v>3.1007751937984496E-2</v>
      </c>
      <c r="L66" s="44">
        <f t="shared" ref="L66:L74" si="21">L51/$L$59</f>
        <v>2.9126213592233011E-2</v>
      </c>
      <c r="M66" s="44">
        <f t="shared" ref="M66:M74" si="22">M51/$M$59</f>
        <v>2.8985507246376812E-2</v>
      </c>
      <c r="N66" s="44">
        <f t="shared" ref="N66:N74" si="23">N51/$N$59</f>
        <v>3.5460992907801421E-2</v>
      </c>
      <c r="O66" s="44">
        <f t="shared" ref="O66:O74" si="24">O51/$O$59</f>
        <v>2.8571428571428571E-2</v>
      </c>
      <c r="P66" s="44">
        <f t="shared" ref="P66:P74" si="25">P51/$P$59</f>
        <v>2.1276595744680851E-2</v>
      </c>
      <c r="Q66" s="44">
        <f t="shared" ref="Q66:Q74" si="26">Q51/$Q$59</f>
        <v>2.6143790849673203E-2</v>
      </c>
      <c r="R66" s="6">
        <f t="shared" ref="R66:R74" si="27">R51/$R$59</f>
        <v>3.2232391563867889E-2</v>
      </c>
    </row>
    <row r="67" spans="1:18" x14ac:dyDescent="0.3">
      <c r="A67" t="s">
        <v>44</v>
      </c>
      <c r="B67" s="44">
        <f t="shared" si="11"/>
        <v>6.9518716577540107E-2</v>
      </c>
      <c r="C67" s="44">
        <f t="shared" si="12"/>
        <v>6.0109289617486336E-2</v>
      </c>
      <c r="D67" s="44">
        <f t="shared" si="13"/>
        <v>5.6497175141242938E-2</v>
      </c>
      <c r="E67" s="44">
        <f t="shared" si="14"/>
        <v>0.10328638497652583</v>
      </c>
      <c r="F67" s="44">
        <f t="shared" si="15"/>
        <v>7.6190476190476197E-2</v>
      </c>
      <c r="G67" s="44">
        <f t="shared" si="16"/>
        <v>8.5106382978723402E-2</v>
      </c>
      <c r="H67" s="44">
        <f t="shared" si="17"/>
        <v>7.3825503355704702E-2</v>
      </c>
      <c r="I67" s="44">
        <f t="shared" si="18"/>
        <v>0.05</v>
      </c>
      <c r="J67" s="44">
        <f t="shared" si="19"/>
        <v>6.3829787234042548E-2</v>
      </c>
      <c r="K67" s="44">
        <f t="shared" si="20"/>
        <v>6.2015503875968991E-2</v>
      </c>
      <c r="L67" s="44">
        <f t="shared" si="21"/>
        <v>6.7961165048543687E-2</v>
      </c>
      <c r="M67" s="44">
        <f t="shared" si="22"/>
        <v>5.0724637681159424E-2</v>
      </c>
      <c r="N67" s="44">
        <f t="shared" si="23"/>
        <v>6.3829787234042548E-2</v>
      </c>
      <c r="O67" s="44">
        <f t="shared" si="24"/>
        <v>7.857142857142857E-2</v>
      </c>
      <c r="P67" s="44">
        <f t="shared" si="25"/>
        <v>9.9290780141843976E-2</v>
      </c>
      <c r="Q67" s="44">
        <f t="shared" si="26"/>
        <v>7.1895424836601302E-2</v>
      </c>
      <c r="R67" s="6">
        <f t="shared" si="27"/>
        <v>7.2025467568643059E-2</v>
      </c>
    </row>
    <row r="68" spans="1:18" x14ac:dyDescent="0.3">
      <c r="A68" t="s">
        <v>45</v>
      </c>
      <c r="B68" s="44">
        <f t="shared" si="11"/>
        <v>3.2085561497326207E-2</v>
      </c>
      <c r="C68" s="44">
        <f t="shared" si="12"/>
        <v>6.5573770491803282E-2</v>
      </c>
      <c r="D68" s="44">
        <f t="shared" si="13"/>
        <v>6.7796610169491525E-2</v>
      </c>
      <c r="E68" s="44">
        <f t="shared" si="14"/>
        <v>5.6338028169014086E-2</v>
      </c>
      <c r="F68" s="44">
        <f t="shared" si="15"/>
        <v>4.7619047619047616E-2</v>
      </c>
      <c r="G68" s="44">
        <f t="shared" si="16"/>
        <v>9.0425531914893623E-2</v>
      </c>
      <c r="H68" s="44">
        <f t="shared" si="17"/>
        <v>6.7114093959731544E-2</v>
      </c>
      <c r="I68" s="44">
        <f t="shared" si="18"/>
        <v>5.8333333333333334E-2</v>
      </c>
      <c r="J68" s="44">
        <f t="shared" si="19"/>
        <v>6.3829787234042548E-2</v>
      </c>
      <c r="K68" s="44">
        <f t="shared" si="20"/>
        <v>2.3255813953488372E-2</v>
      </c>
      <c r="L68" s="44">
        <f t="shared" si="21"/>
        <v>7.7669902912621352E-2</v>
      </c>
      <c r="M68" s="44">
        <f t="shared" si="22"/>
        <v>5.0724637681159424E-2</v>
      </c>
      <c r="N68" s="44">
        <f t="shared" si="23"/>
        <v>6.3829787234042548E-2</v>
      </c>
      <c r="O68" s="44">
        <f t="shared" si="24"/>
        <v>6.4285714285714279E-2</v>
      </c>
      <c r="P68" s="44">
        <f t="shared" si="25"/>
        <v>5.6737588652482268E-2</v>
      </c>
      <c r="Q68" s="44">
        <f t="shared" si="26"/>
        <v>9.8039215686274508E-2</v>
      </c>
      <c r="R68" s="6">
        <f t="shared" si="27"/>
        <v>6.1281337047353758E-2</v>
      </c>
    </row>
    <row r="69" spans="1:18" x14ac:dyDescent="0.3">
      <c r="A69" t="s">
        <v>46</v>
      </c>
      <c r="B69" s="44">
        <f t="shared" si="11"/>
        <v>0.10695187165775401</v>
      </c>
      <c r="C69" s="44">
        <f t="shared" si="12"/>
        <v>6.0109289617486336E-2</v>
      </c>
      <c r="D69" s="44">
        <f t="shared" si="13"/>
        <v>9.6045197740112997E-2</v>
      </c>
      <c r="E69" s="44">
        <f t="shared" si="14"/>
        <v>5.6338028169014086E-2</v>
      </c>
      <c r="F69" s="44">
        <f t="shared" si="15"/>
        <v>8.5714285714285715E-2</v>
      </c>
      <c r="G69" s="44">
        <f t="shared" si="16"/>
        <v>7.9787234042553196E-2</v>
      </c>
      <c r="H69" s="44">
        <f t="shared" si="17"/>
        <v>4.0268456375838924E-2</v>
      </c>
      <c r="I69" s="44">
        <f t="shared" si="18"/>
        <v>0.10833333333333334</v>
      </c>
      <c r="J69" s="44">
        <f t="shared" si="19"/>
        <v>5.6737588652482268E-2</v>
      </c>
      <c r="K69" s="44">
        <f t="shared" si="20"/>
        <v>4.6511627906976744E-2</v>
      </c>
      <c r="L69" s="44">
        <f t="shared" si="21"/>
        <v>5.8252427184466021E-2</v>
      </c>
      <c r="M69" s="44">
        <f t="shared" si="22"/>
        <v>7.9710144927536225E-2</v>
      </c>
      <c r="N69" s="44">
        <f t="shared" si="23"/>
        <v>4.2553191489361701E-2</v>
      </c>
      <c r="O69" s="44">
        <f t="shared" si="24"/>
        <v>9.285714285714286E-2</v>
      </c>
      <c r="P69" s="44">
        <f t="shared" si="25"/>
        <v>4.2553191489361701E-2</v>
      </c>
      <c r="Q69" s="44">
        <f t="shared" si="26"/>
        <v>9.1503267973856203E-2</v>
      </c>
      <c r="R69" s="6">
        <f t="shared" si="27"/>
        <v>7.2423398328690811E-2</v>
      </c>
    </row>
    <row r="70" spans="1:18" x14ac:dyDescent="0.3">
      <c r="A70" t="s">
        <v>47</v>
      </c>
      <c r="B70" s="44">
        <f t="shared" si="11"/>
        <v>0.33155080213903743</v>
      </c>
      <c r="C70" s="44">
        <f t="shared" si="12"/>
        <v>0.3551912568306011</v>
      </c>
      <c r="D70" s="44">
        <f t="shared" si="13"/>
        <v>0.3672316384180791</v>
      </c>
      <c r="E70" s="44">
        <f t="shared" si="14"/>
        <v>0.33333333333333331</v>
      </c>
      <c r="F70" s="44">
        <f t="shared" si="15"/>
        <v>0.3619047619047619</v>
      </c>
      <c r="G70" s="44">
        <f t="shared" si="16"/>
        <v>0.27127659574468083</v>
      </c>
      <c r="H70" s="44">
        <f t="shared" si="17"/>
        <v>0.39597315436241609</v>
      </c>
      <c r="I70" s="44">
        <f t="shared" si="18"/>
        <v>0.28333333333333333</v>
      </c>
      <c r="J70" s="44">
        <f t="shared" si="19"/>
        <v>0.31914893617021278</v>
      </c>
      <c r="K70" s="44">
        <f t="shared" si="20"/>
        <v>0.37209302325581395</v>
      </c>
      <c r="L70" s="44">
        <f t="shared" si="21"/>
        <v>0.31067961165048541</v>
      </c>
      <c r="M70" s="44">
        <f t="shared" si="22"/>
        <v>0.36231884057971014</v>
      </c>
      <c r="N70" s="44">
        <f t="shared" si="23"/>
        <v>0.38297872340425532</v>
      </c>
      <c r="O70" s="44">
        <f t="shared" si="24"/>
        <v>0.33571428571428569</v>
      </c>
      <c r="P70" s="44">
        <f t="shared" si="25"/>
        <v>0.38297872340425532</v>
      </c>
      <c r="Q70" s="44">
        <f t="shared" si="26"/>
        <v>0.24183006535947713</v>
      </c>
      <c r="R70" s="6">
        <f t="shared" si="27"/>
        <v>0.33824114604058891</v>
      </c>
    </row>
    <row r="71" spans="1:18" x14ac:dyDescent="0.3">
      <c r="A71" t="s">
        <v>48</v>
      </c>
      <c r="B71" s="44">
        <f t="shared" si="11"/>
        <v>0.12299465240641712</v>
      </c>
      <c r="C71" s="44">
        <f t="shared" si="12"/>
        <v>8.1967213114754092E-2</v>
      </c>
      <c r="D71" s="44">
        <f t="shared" si="13"/>
        <v>0.10734463276836158</v>
      </c>
      <c r="E71" s="44">
        <f t="shared" si="14"/>
        <v>0.12676056338028169</v>
      </c>
      <c r="F71" s="44">
        <f t="shared" si="15"/>
        <v>8.0952380952380956E-2</v>
      </c>
      <c r="G71" s="44">
        <f t="shared" si="16"/>
        <v>0.14361702127659576</v>
      </c>
      <c r="H71" s="44">
        <f t="shared" si="17"/>
        <v>0.10738255033557047</v>
      </c>
      <c r="I71" s="44">
        <f t="shared" si="18"/>
        <v>0.14166666666666666</v>
      </c>
      <c r="J71" s="44">
        <f t="shared" si="19"/>
        <v>0.14184397163120568</v>
      </c>
      <c r="K71" s="44">
        <f t="shared" si="20"/>
        <v>0.13178294573643412</v>
      </c>
      <c r="L71" s="44">
        <f t="shared" si="21"/>
        <v>8.7378640776699032E-2</v>
      </c>
      <c r="M71" s="44">
        <f t="shared" si="22"/>
        <v>0.10144927536231885</v>
      </c>
      <c r="N71" s="44">
        <f t="shared" si="23"/>
        <v>0.1276595744680851</v>
      </c>
      <c r="O71" s="44">
        <f t="shared" si="24"/>
        <v>0.1357142857142857</v>
      </c>
      <c r="P71" s="44">
        <f t="shared" si="25"/>
        <v>0.11347517730496454</v>
      </c>
      <c r="Q71" s="44">
        <f t="shared" si="26"/>
        <v>0.12418300653594772</v>
      </c>
      <c r="R71" s="6">
        <f t="shared" si="27"/>
        <v>0.11659371269399124</v>
      </c>
    </row>
    <row r="72" spans="1:18" x14ac:dyDescent="0.3">
      <c r="A72" t="s">
        <v>49</v>
      </c>
      <c r="B72" s="44">
        <f t="shared" si="11"/>
        <v>0.17647058823529413</v>
      </c>
      <c r="C72" s="44">
        <f t="shared" si="12"/>
        <v>0.19672131147540983</v>
      </c>
      <c r="D72" s="44">
        <f t="shared" si="13"/>
        <v>0.11864406779661017</v>
      </c>
      <c r="E72" s="44">
        <f t="shared" si="14"/>
        <v>0.17840375586854459</v>
      </c>
      <c r="F72" s="44">
        <f t="shared" si="15"/>
        <v>0.21428571428571427</v>
      </c>
      <c r="G72" s="44">
        <f t="shared" si="16"/>
        <v>0.1702127659574468</v>
      </c>
      <c r="H72" s="44">
        <f t="shared" si="17"/>
        <v>0.19463087248322147</v>
      </c>
      <c r="I72" s="44">
        <f t="shared" si="18"/>
        <v>0.2</v>
      </c>
      <c r="J72" s="44">
        <f t="shared" si="19"/>
        <v>0.19148936170212766</v>
      </c>
      <c r="K72" s="44">
        <f t="shared" si="20"/>
        <v>0.19379844961240311</v>
      </c>
      <c r="L72" s="44">
        <f t="shared" si="21"/>
        <v>0.18446601941747573</v>
      </c>
      <c r="M72" s="44">
        <f t="shared" si="22"/>
        <v>0.17391304347826086</v>
      </c>
      <c r="N72" s="44">
        <f t="shared" si="23"/>
        <v>0.18439716312056736</v>
      </c>
      <c r="O72" s="44">
        <f t="shared" si="24"/>
        <v>0.15</v>
      </c>
      <c r="P72" s="44">
        <f t="shared" si="25"/>
        <v>0.15602836879432624</v>
      </c>
      <c r="Q72" s="44">
        <f t="shared" si="26"/>
        <v>0.21568627450980393</v>
      </c>
      <c r="R72" s="6">
        <f t="shared" si="27"/>
        <v>0.18105849582172701</v>
      </c>
    </row>
    <row r="73" spans="1:18" x14ac:dyDescent="0.3">
      <c r="A73" t="s">
        <v>50</v>
      </c>
      <c r="B73" s="44">
        <f t="shared" si="11"/>
        <v>1.6042780748663103E-2</v>
      </c>
      <c r="C73" s="44">
        <f t="shared" si="12"/>
        <v>5.4644808743169397E-2</v>
      </c>
      <c r="D73" s="44">
        <f t="shared" si="13"/>
        <v>1.6949152542372881E-2</v>
      </c>
      <c r="E73" s="44">
        <f t="shared" si="14"/>
        <v>3.7558685446009391E-2</v>
      </c>
      <c r="F73" s="44">
        <f t="shared" si="15"/>
        <v>4.7619047619047623E-3</v>
      </c>
      <c r="G73" s="44">
        <f t="shared" si="16"/>
        <v>2.1276595744680851E-2</v>
      </c>
      <c r="H73" s="44">
        <f t="shared" si="17"/>
        <v>2.0134228187919462E-2</v>
      </c>
      <c r="I73" s="44">
        <f t="shared" si="18"/>
        <v>4.1666666666666664E-2</v>
      </c>
      <c r="J73" s="44">
        <f t="shared" si="19"/>
        <v>4.2553191489361701E-2</v>
      </c>
      <c r="K73" s="44">
        <f t="shared" si="20"/>
        <v>4.6511627906976744E-2</v>
      </c>
      <c r="L73" s="44">
        <f t="shared" si="21"/>
        <v>8.7378640776699032E-2</v>
      </c>
      <c r="M73" s="44">
        <f t="shared" si="22"/>
        <v>5.7971014492753624E-2</v>
      </c>
      <c r="N73" s="44">
        <f t="shared" si="23"/>
        <v>1.4184397163120567E-2</v>
      </c>
      <c r="O73" s="44">
        <f t="shared" si="24"/>
        <v>3.5714285714285712E-2</v>
      </c>
      <c r="P73" s="44">
        <f t="shared" si="25"/>
        <v>0</v>
      </c>
      <c r="Q73" s="44">
        <f t="shared" si="26"/>
        <v>3.9215686274509803E-2</v>
      </c>
      <c r="R73" s="6">
        <f t="shared" si="27"/>
        <v>3.1436530043772386E-2</v>
      </c>
    </row>
    <row r="74" spans="1:18" x14ac:dyDescent="0.3">
      <c r="A74" t="s">
        <v>32</v>
      </c>
      <c r="B74" s="6">
        <f t="shared" si="11"/>
        <v>1</v>
      </c>
      <c r="C74" s="6">
        <f t="shared" si="12"/>
        <v>1</v>
      </c>
      <c r="D74" s="6">
        <f t="shared" si="13"/>
        <v>1</v>
      </c>
      <c r="E74" s="6">
        <f t="shared" si="14"/>
        <v>1</v>
      </c>
      <c r="F74" s="6">
        <f t="shared" si="15"/>
        <v>1</v>
      </c>
      <c r="G74" s="6">
        <f t="shared" si="16"/>
        <v>1</v>
      </c>
      <c r="H74" s="6">
        <f t="shared" si="17"/>
        <v>1</v>
      </c>
      <c r="I74" s="6">
        <f t="shared" si="18"/>
        <v>1</v>
      </c>
      <c r="J74" s="6">
        <f t="shared" si="19"/>
        <v>1</v>
      </c>
      <c r="K74" s="6">
        <f t="shared" si="20"/>
        <v>1</v>
      </c>
      <c r="L74" s="6">
        <f t="shared" si="21"/>
        <v>1</v>
      </c>
      <c r="M74" s="6">
        <f t="shared" si="22"/>
        <v>1</v>
      </c>
      <c r="N74" s="6">
        <f t="shared" si="23"/>
        <v>1</v>
      </c>
      <c r="O74" s="6">
        <f t="shared" si="24"/>
        <v>1</v>
      </c>
      <c r="P74" s="6">
        <f t="shared" si="25"/>
        <v>1</v>
      </c>
      <c r="Q74" s="6">
        <f t="shared" si="26"/>
        <v>1</v>
      </c>
      <c r="R74" s="6">
        <f t="shared" si="27"/>
        <v>1</v>
      </c>
    </row>
    <row r="78" spans="1:18" x14ac:dyDescent="0.3">
      <c r="A78" t="s">
        <v>43</v>
      </c>
      <c r="B78">
        <v>2004</v>
      </c>
      <c r="C78">
        <v>2005</v>
      </c>
      <c r="D78">
        <v>2006</v>
      </c>
      <c r="E78">
        <v>2007</v>
      </c>
      <c r="F78">
        <v>2008</v>
      </c>
      <c r="G78">
        <v>2009</v>
      </c>
      <c r="H78">
        <v>2010</v>
      </c>
      <c r="I78">
        <v>2011</v>
      </c>
      <c r="J78">
        <v>2012</v>
      </c>
      <c r="K78">
        <v>2013</v>
      </c>
      <c r="L78">
        <v>2014</v>
      </c>
      <c r="M78">
        <v>2015</v>
      </c>
      <c r="N78">
        <v>2016</v>
      </c>
      <c r="O78">
        <v>2017</v>
      </c>
      <c r="P78">
        <v>2018</v>
      </c>
      <c r="Q78">
        <v>2019</v>
      </c>
      <c r="R78" t="s">
        <v>214</v>
      </c>
    </row>
    <row r="79" spans="1:18" x14ac:dyDescent="0.3">
      <c r="A79" t="s">
        <v>51</v>
      </c>
      <c r="B79" s="44">
        <f>B50/$R$59</f>
        <v>7.9586152009550343E-3</v>
      </c>
      <c r="C79" s="44">
        <f t="shared" ref="C79:R88" si="28">C50/$R$59</f>
        <v>7.1627536808595302E-3</v>
      </c>
      <c r="D79" s="44">
        <f t="shared" si="28"/>
        <v>9.1524074810982892E-3</v>
      </c>
      <c r="E79" s="44">
        <f t="shared" si="28"/>
        <v>5.5710306406685237E-3</v>
      </c>
      <c r="F79" s="44">
        <f t="shared" si="28"/>
        <v>8.356545961002786E-3</v>
      </c>
      <c r="G79" s="44">
        <f t="shared" si="28"/>
        <v>7.5606844409072818E-3</v>
      </c>
      <c r="H79" s="44">
        <f t="shared" si="28"/>
        <v>3.5813768404297651E-3</v>
      </c>
      <c r="I79" s="44">
        <f t="shared" si="28"/>
        <v>4.7751691205730204E-3</v>
      </c>
      <c r="J79" s="44">
        <f t="shared" si="28"/>
        <v>4.7751691205730204E-3</v>
      </c>
      <c r="K79" s="44">
        <f t="shared" si="28"/>
        <v>4.7751691205730204E-3</v>
      </c>
      <c r="L79" s="44">
        <f t="shared" si="28"/>
        <v>3.9793076004775172E-3</v>
      </c>
      <c r="M79" s="44">
        <f t="shared" si="28"/>
        <v>5.1730998806207721E-3</v>
      </c>
      <c r="N79" s="44">
        <f t="shared" si="28"/>
        <v>4.7751691205730204E-3</v>
      </c>
      <c r="O79" s="44">
        <f t="shared" si="28"/>
        <v>4.3772383605252688E-3</v>
      </c>
      <c r="P79" s="44">
        <f t="shared" si="28"/>
        <v>7.1627536808595302E-3</v>
      </c>
      <c r="Q79" s="44">
        <f t="shared" si="28"/>
        <v>5.5710306406685237E-3</v>
      </c>
      <c r="R79" s="59">
        <f t="shared" si="28"/>
        <v>9.4707520891364902E-2</v>
      </c>
    </row>
    <row r="80" spans="1:18" x14ac:dyDescent="0.3">
      <c r="A80" t="s">
        <v>65</v>
      </c>
      <c r="B80" s="44">
        <f t="shared" ref="B80:Q88" si="29">B51/$R$59</f>
        <v>2.7855153203342618E-3</v>
      </c>
      <c r="C80" s="44">
        <f t="shared" si="29"/>
        <v>1.9896538002387586E-3</v>
      </c>
      <c r="D80" s="44">
        <f t="shared" si="29"/>
        <v>2.7855153203342618E-3</v>
      </c>
      <c r="E80" s="44">
        <f t="shared" si="29"/>
        <v>3.5813768404297651E-3</v>
      </c>
      <c r="F80" s="44">
        <f t="shared" si="29"/>
        <v>2.3875845602865102E-3</v>
      </c>
      <c r="G80" s="44">
        <f t="shared" si="29"/>
        <v>2.7855153203342618E-3</v>
      </c>
      <c r="H80" s="44">
        <f t="shared" si="29"/>
        <v>2.3875845602865102E-3</v>
      </c>
      <c r="I80" s="44">
        <f t="shared" si="29"/>
        <v>7.9586152009550337E-4</v>
      </c>
      <c r="J80" s="44">
        <f t="shared" si="29"/>
        <v>1.9896538002387586E-3</v>
      </c>
      <c r="K80" s="44">
        <f t="shared" si="29"/>
        <v>1.5917230401910067E-3</v>
      </c>
      <c r="L80" s="44">
        <f t="shared" si="29"/>
        <v>1.1937922801432551E-3</v>
      </c>
      <c r="M80" s="44">
        <f t="shared" si="29"/>
        <v>1.5917230401910067E-3</v>
      </c>
      <c r="N80" s="44">
        <f t="shared" si="29"/>
        <v>1.9896538002387586E-3</v>
      </c>
      <c r="O80" s="44">
        <f t="shared" si="29"/>
        <v>1.5917230401910067E-3</v>
      </c>
      <c r="P80" s="44">
        <f t="shared" si="29"/>
        <v>1.1937922801432551E-3</v>
      </c>
      <c r="Q80" s="44">
        <f t="shared" si="29"/>
        <v>1.5917230401910067E-3</v>
      </c>
      <c r="R80" s="59">
        <f t="shared" si="28"/>
        <v>3.2232391563867889E-2</v>
      </c>
    </row>
    <row r="81" spans="1:18" x14ac:dyDescent="0.3">
      <c r="A81" t="s">
        <v>44</v>
      </c>
      <c r="B81" s="44">
        <f t="shared" si="29"/>
        <v>5.1730998806207721E-3</v>
      </c>
      <c r="C81" s="44">
        <f t="shared" si="28"/>
        <v>4.3772383605252688E-3</v>
      </c>
      <c r="D81" s="44">
        <f t="shared" si="28"/>
        <v>3.9793076004775172E-3</v>
      </c>
      <c r="E81" s="44">
        <f t="shared" si="28"/>
        <v>8.7544767210505376E-3</v>
      </c>
      <c r="F81" s="44">
        <f t="shared" si="28"/>
        <v>6.366892160764027E-3</v>
      </c>
      <c r="G81" s="44">
        <f t="shared" si="28"/>
        <v>6.366892160764027E-3</v>
      </c>
      <c r="H81" s="44">
        <f t="shared" si="28"/>
        <v>4.3772383605252688E-3</v>
      </c>
      <c r="I81" s="44">
        <f t="shared" si="28"/>
        <v>2.3875845602865102E-3</v>
      </c>
      <c r="J81" s="44">
        <f t="shared" si="28"/>
        <v>3.5813768404297651E-3</v>
      </c>
      <c r="K81" s="44">
        <f t="shared" si="28"/>
        <v>3.1834460803820135E-3</v>
      </c>
      <c r="L81" s="44">
        <f t="shared" si="28"/>
        <v>2.7855153203342618E-3</v>
      </c>
      <c r="M81" s="44">
        <f t="shared" si="28"/>
        <v>2.7855153203342618E-3</v>
      </c>
      <c r="N81" s="44">
        <f t="shared" si="28"/>
        <v>3.5813768404297651E-3</v>
      </c>
      <c r="O81" s="44">
        <f t="shared" si="28"/>
        <v>4.3772383605252688E-3</v>
      </c>
      <c r="P81" s="44">
        <f t="shared" si="28"/>
        <v>5.5710306406685237E-3</v>
      </c>
      <c r="Q81" s="44">
        <f t="shared" si="28"/>
        <v>4.3772383605252688E-3</v>
      </c>
      <c r="R81" s="59">
        <f t="shared" si="28"/>
        <v>7.2025467568643059E-2</v>
      </c>
    </row>
    <row r="82" spans="1:18" x14ac:dyDescent="0.3">
      <c r="A82" t="s">
        <v>45</v>
      </c>
      <c r="B82" s="44">
        <f t="shared" si="29"/>
        <v>2.3875845602865102E-3</v>
      </c>
      <c r="C82" s="44">
        <f t="shared" si="28"/>
        <v>4.7751691205730204E-3</v>
      </c>
      <c r="D82" s="44">
        <f t="shared" si="28"/>
        <v>4.7751691205730204E-3</v>
      </c>
      <c r="E82" s="44">
        <f t="shared" si="28"/>
        <v>4.7751691205730204E-3</v>
      </c>
      <c r="F82" s="44">
        <f t="shared" si="28"/>
        <v>3.9793076004775172E-3</v>
      </c>
      <c r="G82" s="44">
        <f t="shared" si="28"/>
        <v>6.7648229208117786E-3</v>
      </c>
      <c r="H82" s="44">
        <f t="shared" si="28"/>
        <v>3.9793076004775172E-3</v>
      </c>
      <c r="I82" s="44">
        <f t="shared" si="28"/>
        <v>2.7855153203342618E-3</v>
      </c>
      <c r="J82" s="44">
        <f t="shared" si="28"/>
        <v>3.5813768404297651E-3</v>
      </c>
      <c r="K82" s="44">
        <f t="shared" si="28"/>
        <v>1.1937922801432551E-3</v>
      </c>
      <c r="L82" s="44">
        <f t="shared" si="28"/>
        <v>3.1834460803820135E-3</v>
      </c>
      <c r="M82" s="44">
        <f t="shared" si="28"/>
        <v>2.7855153203342618E-3</v>
      </c>
      <c r="N82" s="44">
        <f t="shared" si="28"/>
        <v>3.5813768404297651E-3</v>
      </c>
      <c r="O82" s="44">
        <f t="shared" si="28"/>
        <v>3.5813768404297651E-3</v>
      </c>
      <c r="P82" s="44">
        <f t="shared" si="28"/>
        <v>3.1834460803820135E-3</v>
      </c>
      <c r="Q82" s="44">
        <f t="shared" si="28"/>
        <v>5.9689614007162753E-3</v>
      </c>
      <c r="R82" s="59">
        <f t="shared" si="28"/>
        <v>6.1281337047353758E-2</v>
      </c>
    </row>
    <row r="83" spans="1:18" x14ac:dyDescent="0.3">
      <c r="A83" t="s">
        <v>46</v>
      </c>
      <c r="B83" s="44">
        <f t="shared" si="29"/>
        <v>7.9586152009550343E-3</v>
      </c>
      <c r="C83" s="44">
        <f t="shared" si="28"/>
        <v>4.3772383605252688E-3</v>
      </c>
      <c r="D83" s="44">
        <f t="shared" si="28"/>
        <v>6.7648229208117786E-3</v>
      </c>
      <c r="E83" s="44">
        <f t="shared" si="28"/>
        <v>4.7751691205730204E-3</v>
      </c>
      <c r="F83" s="44">
        <f t="shared" si="28"/>
        <v>7.1627536808595302E-3</v>
      </c>
      <c r="G83" s="44">
        <f t="shared" si="28"/>
        <v>5.9689614007162753E-3</v>
      </c>
      <c r="H83" s="44">
        <f t="shared" si="28"/>
        <v>2.3875845602865102E-3</v>
      </c>
      <c r="I83" s="44">
        <f t="shared" si="28"/>
        <v>5.1730998806207721E-3</v>
      </c>
      <c r="J83" s="44">
        <f t="shared" si="28"/>
        <v>3.1834460803820135E-3</v>
      </c>
      <c r="K83" s="44">
        <f t="shared" si="28"/>
        <v>2.3875845602865102E-3</v>
      </c>
      <c r="L83" s="44">
        <f t="shared" si="28"/>
        <v>2.3875845602865102E-3</v>
      </c>
      <c r="M83" s="44">
        <f t="shared" si="28"/>
        <v>4.3772383605252688E-3</v>
      </c>
      <c r="N83" s="44">
        <f t="shared" si="28"/>
        <v>2.3875845602865102E-3</v>
      </c>
      <c r="O83" s="44">
        <f t="shared" si="28"/>
        <v>5.1730998806207721E-3</v>
      </c>
      <c r="P83" s="44">
        <f t="shared" si="28"/>
        <v>2.3875845602865102E-3</v>
      </c>
      <c r="Q83" s="44">
        <f t="shared" si="28"/>
        <v>5.5710306406685237E-3</v>
      </c>
      <c r="R83" s="59">
        <f t="shared" si="28"/>
        <v>7.2423398328690811E-2</v>
      </c>
    </row>
    <row r="84" spans="1:18" x14ac:dyDescent="0.3">
      <c r="A84" t="s">
        <v>47</v>
      </c>
      <c r="B84" s="44">
        <f t="shared" si="29"/>
        <v>2.4671707122960605E-2</v>
      </c>
      <c r="C84" s="44">
        <f t="shared" si="28"/>
        <v>2.5865499403103859E-2</v>
      </c>
      <c r="D84" s="44">
        <f t="shared" si="28"/>
        <v>2.5865499403103859E-2</v>
      </c>
      <c r="E84" s="44">
        <f t="shared" si="28"/>
        <v>2.8253083963390369E-2</v>
      </c>
      <c r="F84" s="44">
        <f t="shared" si="28"/>
        <v>3.0242737763629127E-2</v>
      </c>
      <c r="G84" s="44">
        <f t="shared" si="28"/>
        <v>2.0294468762435337E-2</v>
      </c>
      <c r="H84" s="44">
        <f t="shared" si="28"/>
        <v>2.347791484281735E-2</v>
      </c>
      <c r="I84" s="44">
        <f t="shared" si="28"/>
        <v>1.3529645841623557E-2</v>
      </c>
      <c r="J84" s="44">
        <f t="shared" si="28"/>
        <v>1.7906884202148827E-2</v>
      </c>
      <c r="K84" s="44">
        <f t="shared" si="28"/>
        <v>1.9100676482292082E-2</v>
      </c>
      <c r="L84" s="44">
        <f t="shared" si="28"/>
        <v>1.2733784321528054E-2</v>
      </c>
      <c r="M84" s="44">
        <f t="shared" si="28"/>
        <v>1.9896538002387585E-2</v>
      </c>
      <c r="N84" s="44">
        <f t="shared" si="28"/>
        <v>2.1488261042578592E-2</v>
      </c>
      <c r="O84" s="44">
        <f t="shared" si="28"/>
        <v>1.870274572224433E-2</v>
      </c>
      <c r="P84" s="44">
        <f t="shared" si="28"/>
        <v>2.1488261042578592E-2</v>
      </c>
      <c r="Q84" s="44">
        <f t="shared" si="28"/>
        <v>1.4723438121766812E-2</v>
      </c>
      <c r="R84" s="59">
        <f t="shared" si="28"/>
        <v>0.33824114604058891</v>
      </c>
    </row>
    <row r="85" spans="1:18" x14ac:dyDescent="0.3">
      <c r="A85" t="s">
        <v>48</v>
      </c>
      <c r="B85" s="44">
        <f t="shared" si="29"/>
        <v>9.1524074810982892E-3</v>
      </c>
      <c r="C85" s="44">
        <f t="shared" si="28"/>
        <v>5.9689614007162753E-3</v>
      </c>
      <c r="D85" s="44">
        <f t="shared" si="28"/>
        <v>7.5606844409072818E-3</v>
      </c>
      <c r="E85" s="44">
        <f t="shared" si="28"/>
        <v>1.0744130521289296E-2</v>
      </c>
      <c r="F85" s="44">
        <f t="shared" si="28"/>
        <v>6.7648229208117786E-3</v>
      </c>
      <c r="G85" s="44">
        <f t="shared" si="28"/>
        <v>1.0744130521289296E-2</v>
      </c>
      <c r="H85" s="44">
        <f t="shared" si="28"/>
        <v>6.366892160764027E-3</v>
      </c>
      <c r="I85" s="44">
        <f t="shared" si="28"/>
        <v>6.7648229208117786E-3</v>
      </c>
      <c r="J85" s="44">
        <f t="shared" si="28"/>
        <v>7.9586152009550343E-3</v>
      </c>
      <c r="K85" s="44">
        <f t="shared" si="28"/>
        <v>6.7648229208117786E-3</v>
      </c>
      <c r="L85" s="44">
        <f t="shared" si="28"/>
        <v>3.5813768404297651E-3</v>
      </c>
      <c r="M85" s="44">
        <f t="shared" si="28"/>
        <v>5.5710306406685237E-3</v>
      </c>
      <c r="N85" s="44">
        <f t="shared" si="28"/>
        <v>7.1627536808595302E-3</v>
      </c>
      <c r="O85" s="44">
        <f t="shared" si="28"/>
        <v>7.5606844409072818E-3</v>
      </c>
      <c r="P85" s="44">
        <f t="shared" si="28"/>
        <v>6.366892160764027E-3</v>
      </c>
      <c r="Q85" s="44">
        <f t="shared" si="28"/>
        <v>7.5606844409072818E-3</v>
      </c>
      <c r="R85" s="59">
        <f t="shared" si="28"/>
        <v>0.11659371269399124</v>
      </c>
    </row>
    <row r="86" spans="1:18" x14ac:dyDescent="0.3">
      <c r="A86" t="s">
        <v>49</v>
      </c>
      <c r="B86" s="44">
        <f t="shared" si="29"/>
        <v>1.3131715081575806E-2</v>
      </c>
      <c r="C86" s="44">
        <f t="shared" si="28"/>
        <v>1.432550736171906E-2</v>
      </c>
      <c r="D86" s="44">
        <f t="shared" si="28"/>
        <v>8.356545961002786E-3</v>
      </c>
      <c r="E86" s="44">
        <f t="shared" si="28"/>
        <v>1.5121368881814564E-2</v>
      </c>
      <c r="F86" s="44">
        <f t="shared" si="28"/>
        <v>1.7906884202148827E-2</v>
      </c>
      <c r="G86" s="44">
        <f t="shared" si="28"/>
        <v>1.2733784321528054E-2</v>
      </c>
      <c r="H86" s="44">
        <f t="shared" si="28"/>
        <v>1.1539992041384799E-2</v>
      </c>
      <c r="I86" s="44">
        <f t="shared" si="28"/>
        <v>9.5503382411460409E-3</v>
      </c>
      <c r="J86" s="44">
        <f t="shared" si="28"/>
        <v>1.0744130521289296E-2</v>
      </c>
      <c r="K86" s="44">
        <f t="shared" si="28"/>
        <v>9.9482690011937925E-3</v>
      </c>
      <c r="L86" s="44">
        <f t="shared" si="28"/>
        <v>7.5606844409072818E-3</v>
      </c>
      <c r="M86" s="44">
        <f t="shared" si="28"/>
        <v>9.5503382411460409E-3</v>
      </c>
      <c r="N86" s="44">
        <f t="shared" si="28"/>
        <v>1.0346199761241544E-2</v>
      </c>
      <c r="O86" s="44">
        <f t="shared" si="28"/>
        <v>8.356545961002786E-3</v>
      </c>
      <c r="P86" s="44">
        <f t="shared" si="28"/>
        <v>8.7544767210505376E-3</v>
      </c>
      <c r="Q86" s="44">
        <f t="shared" si="28"/>
        <v>1.3131715081575806E-2</v>
      </c>
      <c r="R86" s="59">
        <f t="shared" si="28"/>
        <v>0.18105849582172701</v>
      </c>
    </row>
    <row r="87" spans="1:18" ht="15" thickBot="1" x14ac:dyDescent="0.35">
      <c r="A87" t="s">
        <v>50</v>
      </c>
      <c r="B87" s="44">
        <f t="shared" si="29"/>
        <v>1.1937922801432551E-3</v>
      </c>
      <c r="C87" s="44">
        <f t="shared" si="28"/>
        <v>3.9793076004775172E-3</v>
      </c>
      <c r="D87" s="44">
        <f t="shared" si="28"/>
        <v>1.1937922801432551E-3</v>
      </c>
      <c r="E87" s="44">
        <f t="shared" si="28"/>
        <v>3.1834460803820135E-3</v>
      </c>
      <c r="F87" s="44">
        <f t="shared" si="28"/>
        <v>3.9793076004775168E-4</v>
      </c>
      <c r="G87" s="44">
        <f t="shared" si="28"/>
        <v>1.5917230401910067E-3</v>
      </c>
      <c r="H87" s="44">
        <f t="shared" si="28"/>
        <v>1.1937922801432551E-3</v>
      </c>
      <c r="I87" s="44">
        <f t="shared" si="28"/>
        <v>1.9896538002387586E-3</v>
      </c>
      <c r="J87" s="44">
        <f t="shared" si="28"/>
        <v>2.3875845602865102E-3</v>
      </c>
      <c r="K87" s="44">
        <f t="shared" si="28"/>
        <v>2.3875845602865102E-3</v>
      </c>
      <c r="L87" s="44">
        <f t="shared" si="28"/>
        <v>3.5813768404297651E-3</v>
      </c>
      <c r="M87" s="44">
        <f t="shared" si="28"/>
        <v>3.1834460803820135E-3</v>
      </c>
      <c r="N87" s="44">
        <f t="shared" si="28"/>
        <v>7.9586152009550337E-4</v>
      </c>
      <c r="O87" s="44">
        <f t="shared" si="28"/>
        <v>1.9896538002387586E-3</v>
      </c>
      <c r="P87" s="44">
        <f t="shared" si="28"/>
        <v>0</v>
      </c>
      <c r="Q87" s="44">
        <f t="shared" si="28"/>
        <v>2.3875845602865102E-3</v>
      </c>
      <c r="R87" s="59">
        <f t="shared" si="28"/>
        <v>3.1436530043772386E-2</v>
      </c>
    </row>
    <row r="88" spans="1:18" ht="15" thickBot="1" x14ac:dyDescent="0.35">
      <c r="A88" t="s">
        <v>32</v>
      </c>
      <c r="B88" s="42">
        <f t="shared" si="29"/>
        <v>7.4413052128929569E-2</v>
      </c>
      <c r="C88" s="42">
        <f t="shared" si="28"/>
        <v>7.2821329088738562E-2</v>
      </c>
      <c r="D88" s="42">
        <f t="shared" si="28"/>
        <v>7.0433744528452052E-2</v>
      </c>
      <c r="E88" s="42">
        <f t="shared" si="28"/>
        <v>8.4759251890171111E-2</v>
      </c>
      <c r="F88" s="42">
        <f t="shared" si="28"/>
        <v>8.3565459610027856E-2</v>
      </c>
      <c r="G88" s="42">
        <f t="shared" si="28"/>
        <v>7.481098288897732E-2</v>
      </c>
      <c r="H88" s="42">
        <f t="shared" si="28"/>
        <v>5.9291683247115E-2</v>
      </c>
      <c r="I88" s="42">
        <f t="shared" si="28"/>
        <v>4.7751691205730203E-2</v>
      </c>
      <c r="J88" s="42">
        <f t="shared" si="28"/>
        <v>5.6108237166732987E-2</v>
      </c>
      <c r="K88" s="42">
        <f t="shared" si="28"/>
        <v>5.1333068046159967E-2</v>
      </c>
      <c r="L88" s="42">
        <f t="shared" si="28"/>
        <v>4.0986868284918425E-2</v>
      </c>
      <c r="M88" s="42">
        <f t="shared" si="28"/>
        <v>5.4914444886589732E-2</v>
      </c>
      <c r="N88" s="42">
        <f t="shared" si="28"/>
        <v>5.6108237166732987E-2</v>
      </c>
      <c r="O88" s="42">
        <f t="shared" si="28"/>
        <v>5.5710306406685235E-2</v>
      </c>
      <c r="P88" s="42">
        <f t="shared" si="28"/>
        <v>5.6108237166732987E-2</v>
      </c>
      <c r="Q88" s="42">
        <f t="shared" si="28"/>
        <v>6.0883406287306006E-2</v>
      </c>
      <c r="R88" s="6">
        <f t="shared" si="28"/>
        <v>1</v>
      </c>
    </row>
  </sheetData>
  <conditionalFormatting sqref="B79:Q87">
    <cfRule type="colorScale" priority="6">
      <colorScale>
        <cfvo type="min"/>
        <cfvo type="max"/>
        <color theme="7" tint="0.79998168889431442"/>
        <color rgb="FFFFC000"/>
      </colorScale>
    </cfRule>
    <cfRule type="colorScale" priority="7">
      <colorScale>
        <cfvo type="min"/>
        <cfvo type="max"/>
        <color rgb="FFFF7128"/>
        <color theme="7" tint="0.79998168889431442"/>
      </colorScale>
    </cfRule>
    <cfRule type="colorScale" priority="8">
      <colorScale>
        <cfvo type="min"/>
        <cfvo type="max"/>
        <color rgb="FFFFFF00"/>
        <color rgb="FFFFC000"/>
      </colorScale>
    </cfRule>
  </conditionalFormatting>
  <conditionalFormatting sqref="B65:Q73">
    <cfRule type="colorScale" priority="3">
      <colorScale>
        <cfvo type="min"/>
        <cfvo type="max"/>
        <color theme="7" tint="0.79998168889431442"/>
        <color rgb="FFFFC000"/>
      </colorScale>
    </cfRule>
    <cfRule type="colorScale" priority="4">
      <colorScale>
        <cfvo type="min"/>
        <cfvo type="max"/>
        <color rgb="FFFF7128"/>
        <color theme="7" tint="0.79998168889431442"/>
      </colorScale>
    </cfRule>
    <cfRule type="colorScale" priority="5">
      <colorScale>
        <cfvo type="min"/>
        <cfvo type="max"/>
        <color rgb="FFFFFF00"/>
        <color rgb="FFFFC000"/>
      </colorScale>
    </cfRule>
  </conditionalFormatting>
  <conditionalFormatting sqref="B88:Q88">
    <cfRule type="colorScale" priority="2">
      <colorScale>
        <cfvo type="min"/>
        <cfvo type="max"/>
        <color theme="9" tint="0.79998168889431442"/>
        <color rgb="FF92D050"/>
      </colorScale>
    </cfRule>
  </conditionalFormatting>
  <conditionalFormatting sqref="R79:R87">
    <cfRule type="colorScale" priority="1">
      <colorScale>
        <cfvo type="min"/>
        <cfvo type="max"/>
        <color theme="9" tint="0.79998168889431442"/>
        <color rgb="FF92D050"/>
      </colorScale>
    </cfRule>
  </conditionalFormatting>
  <pageMargins left="0.7" right="0.7" top="0.78740157499999996" bottom="0.78740157499999996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F870-D828-453E-B233-E9C36D14F695}">
  <dimension ref="A1:U106"/>
  <sheetViews>
    <sheetView zoomScale="70" zoomScaleNormal="70" workbookViewId="0">
      <selection activeCell="B3" sqref="B3"/>
    </sheetView>
  </sheetViews>
  <sheetFormatPr baseColWidth="10" defaultRowHeight="14.4" x14ac:dyDescent="0.3"/>
  <sheetData>
    <row r="1" spans="1:21" x14ac:dyDescent="0.3">
      <c r="A1" t="s">
        <v>208</v>
      </c>
      <c r="B1" t="s">
        <v>16</v>
      </c>
    </row>
    <row r="2" spans="1:21" x14ac:dyDescent="0.3">
      <c r="A2" t="s">
        <v>0</v>
      </c>
      <c r="B2">
        <v>2019</v>
      </c>
      <c r="C2">
        <v>2018</v>
      </c>
      <c r="D2">
        <v>2017</v>
      </c>
      <c r="E2">
        <v>2016</v>
      </c>
      <c r="F2">
        <v>2015</v>
      </c>
      <c r="G2">
        <v>2014</v>
      </c>
      <c r="H2">
        <v>2013</v>
      </c>
      <c r="I2">
        <v>2012</v>
      </c>
      <c r="J2">
        <v>2011</v>
      </c>
      <c r="K2">
        <v>2010</v>
      </c>
      <c r="L2">
        <v>2009</v>
      </c>
      <c r="M2">
        <v>2008</v>
      </c>
      <c r="N2">
        <v>2007</v>
      </c>
      <c r="O2">
        <v>2006</v>
      </c>
      <c r="P2">
        <v>2005</v>
      </c>
      <c r="Q2">
        <v>2004</v>
      </c>
      <c r="R2">
        <v>2003</v>
      </c>
      <c r="S2">
        <v>2002</v>
      </c>
      <c r="T2">
        <v>2001</v>
      </c>
      <c r="U2">
        <v>2000</v>
      </c>
    </row>
    <row r="3" spans="1:21" s="7" customFormat="1" x14ac:dyDescent="0.3">
      <c r="A3" s="7" t="s">
        <v>5</v>
      </c>
      <c r="B3" s="7">
        <f>'MHB2020'!B3</f>
        <v>6</v>
      </c>
      <c r="C3" s="7">
        <f>'MHB2019'!B3</f>
        <v>0</v>
      </c>
      <c r="D3" s="7">
        <f>'MHB2018'!B3</f>
        <v>4</v>
      </c>
      <c r="E3" s="7">
        <f>'MHB2017'!B3</f>
        <v>2</v>
      </c>
      <c r="F3" s="7">
        <f>'MHB2016'!B3</f>
        <v>9</v>
      </c>
      <c r="G3" s="7">
        <f>'MHB2015'!B3</f>
        <v>4</v>
      </c>
      <c r="H3" s="7">
        <f>'MHB2014'!B3</f>
        <v>9</v>
      </c>
      <c r="I3" s="7">
        <f>'MHB2013'!B3</f>
        <v>6</v>
      </c>
      <c r="J3" s="7">
        <f>'MHB2012'!B3</f>
        <v>6</v>
      </c>
      <c r="K3" s="7">
        <f>'MHB2011'!B3</f>
        <v>13</v>
      </c>
      <c r="L3" s="7">
        <f>'MHB2010'!B3</f>
        <v>9</v>
      </c>
      <c r="M3" s="7">
        <f>'MHB2009'!B3</f>
        <v>9</v>
      </c>
      <c r="N3" s="7">
        <f>'MHB2008'!B3</f>
        <v>3</v>
      </c>
      <c r="O3" s="7">
        <f>'MHB2007'!B3</f>
        <v>6</v>
      </c>
      <c r="P3" s="7">
        <f>'MHB2006'!B3</f>
        <v>9</v>
      </c>
      <c r="Q3" s="7">
        <f>'MHB2005'!B3</f>
        <v>9</v>
      </c>
      <c r="R3" s="7">
        <f>'MHB2004'!B3</f>
        <v>4</v>
      </c>
      <c r="S3" s="7">
        <f>'MHB2003'!B3</f>
        <v>7</v>
      </c>
      <c r="T3" s="7">
        <f>'MHB2002'!B3</f>
        <v>10</v>
      </c>
      <c r="U3" s="7">
        <f>'MHB2001'!B3</f>
        <v>12</v>
      </c>
    </row>
    <row r="4" spans="1:21" s="7" customFormat="1" x14ac:dyDescent="0.3">
      <c r="A4" s="7" t="s">
        <v>6</v>
      </c>
      <c r="B4" s="7">
        <f>'MHB2020'!B4</f>
        <v>0</v>
      </c>
      <c r="C4" s="7">
        <f>'MHB2019'!B4</f>
        <v>4</v>
      </c>
      <c r="D4" s="7">
        <f>'MHB2018'!B4</f>
        <v>1</v>
      </c>
      <c r="E4" s="7">
        <f>'MHB2017'!B4</f>
        <v>2</v>
      </c>
      <c r="F4" s="7">
        <f>'MHB2016'!B4</f>
        <v>1</v>
      </c>
      <c r="G4" s="7">
        <f>'MHB2015'!B4</f>
        <v>0</v>
      </c>
      <c r="H4" s="7">
        <f>'MHB2014'!B4</f>
        <v>0</v>
      </c>
      <c r="I4" s="7">
        <f>'MHB2013'!B4</f>
        <v>1</v>
      </c>
      <c r="J4" s="7">
        <f>'MHB2012'!B4</f>
        <v>1</v>
      </c>
      <c r="K4" s="7">
        <f>'MHB2011'!B4</f>
        <v>1</v>
      </c>
      <c r="L4" s="7">
        <f>'MHB2010'!B4</f>
        <v>0</v>
      </c>
      <c r="M4" s="7">
        <f>'MHB2009'!B4</f>
        <v>0</v>
      </c>
      <c r="N4" s="7">
        <f>'MHB2008'!B4</f>
        <v>1</v>
      </c>
      <c r="O4" s="7">
        <f>'MHB2007'!B4</f>
        <v>2</v>
      </c>
      <c r="P4" s="7">
        <f>'MHB2006'!B4</f>
        <v>0</v>
      </c>
      <c r="Q4" s="7">
        <f>'MHB2005'!B4</f>
        <v>0</v>
      </c>
      <c r="R4" s="7">
        <f>'MHB2004'!B4</f>
        <v>2</v>
      </c>
      <c r="S4" s="7">
        <f>'MHB2003'!B4</f>
        <v>2</v>
      </c>
      <c r="T4" s="7">
        <f>'MHB2002'!B4</f>
        <v>0</v>
      </c>
      <c r="U4" s="7">
        <f>'MHB2001'!B4</f>
        <v>0</v>
      </c>
    </row>
    <row r="5" spans="1:21" s="7" customFormat="1" x14ac:dyDescent="0.3">
      <c r="A5" s="7" t="s">
        <v>33</v>
      </c>
      <c r="B5" s="7">
        <f>'MHB2020'!B5</f>
        <v>2</v>
      </c>
      <c r="C5" s="7">
        <f>'MHB2019'!B5</f>
        <v>0</v>
      </c>
      <c r="D5" s="7">
        <f>'MHB2018'!B5</f>
        <v>1</v>
      </c>
      <c r="E5" s="7">
        <f>'MHB2017'!B5</f>
        <v>2</v>
      </c>
      <c r="F5" s="7">
        <f>'MHB2016'!B5</f>
        <v>3</v>
      </c>
      <c r="G5" s="7">
        <f>'MHB2015'!B5</f>
        <v>3</v>
      </c>
      <c r="H5" s="7">
        <f>'MHB2014'!B5</f>
        <v>1</v>
      </c>
      <c r="I5" s="7">
        <f>'MHB2013'!B5</f>
        <v>1</v>
      </c>
      <c r="J5" s="7">
        <f>'MHB2012'!B5</f>
        <v>1</v>
      </c>
      <c r="K5" s="7">
        <f>'MHB2011'!B5</f>
        <v>3</v>
      </c>
      <c r="L5" s="7">
        <f>'MHB2010'!B5</f>
        <v>1</v>
      </c>
      <c r="M5" s="7">
        <f>'MHB2009'!B5</f>
        <v>4</v>
      </c>
      <c r="N5" s="7">
        <f>'MHB2008'!B5</f>
        <v>2</v>
      </c>
      <c r="O5" s="7">
        <f>'MHB2007'!B5</f>
        <v>4</v>
      </c>
      <c r="P5" s="7">
        <f>'MHB2006'!B5</f>
        <v>0</v>
      </c>
      <c r="Q5" s="7">
        <f>'MHB2005'!B5</f>
        <v>2</v>
      </c>
      <c r="R5" s="7">
        <f>'MHB2004'!B5</f>
        <v>1</v>
      </c>
      <c r="S5" s="7">
        <f>'MHB2003'!B5</f>
        <v>2</v>
      </c>
      <c r="T5" s="7">
        <f>'MHB2002'!B5</f>
        <v>1</v>
      </c>
      <c r="U5" s="7">
        <f>'MHB2001'!B5</f>
        <v>1</v>
      </c>
    </row>
    <row r="6" spans="1:21" s="7" customFormat="1" x14ac:dyDescent="0.3">
      <c r="A6" s="7" t="s">
        <v>8</v>
      </c>
      <c r="B6" s="7">
        <f>'MHB2020'!B6</f>
        <v>0</v>
      </c>
      <c r="C6" s="7">
        <f>'MHB2019'!B6</f>
        <v>0</v>
      </c>
      <c r="D6" s="7">
        <f>'MHB2018'!B6</f>
        <v>3</v>
      </c>
      <c r="E6" s="7">
        <f>'MHB2017'!B6</f>
        <v>1</v>
      </c>
      <c r="F6" s="7">
        <f>'MHB2016'!B6</f>
        <v>3</v>
      </c>
      <c r="G6" s="7">
        <f>'MHB2015'!B6</f>
        <v>0</v>
      </c>
      <c r="H6" s="7">
        <f>'MHB2014'!B6</f>
        <v>0</v>
      </c>
      <c r="I6" s="7">
        <f>'MHB2013'!B6</f>
        <v>0</v>
      </c>
      <c r="J6" s="7">
        <f>'MHB2012'!B6</f>
        <v>2</v>
      </c>
      <c r="K6" s="7">
        <f>'MHB2011'!B6</f>
        <v>3</v>
      </c>
      <c r="L6" s="7">
        <f>'MHB2010'!B6</f>
        <v>1</v>
      </c>
      <c r="M6" s="7">
        <f>'MHB2009'!B6</f>
        <v>0</v>
      </c>
      <c r="N6" s="7">
        <f>'MHB2008'!B6</f>
        <v>3</v>
      </c>
      <c r="O6" s="7">
        <f>'MHB2007'!B6</f>
        <v>1</v>
      </c>
      <c r="P6" s="7">
        <f>'MHB2006'!B6</f>
        <v>1</v>
      </c>
      <c r="Q6" s="7">
        <f>'MHB2005'!B6</f>
        <v>0</v>
      </c>
      <c r="R6" s="7">
        <f>'MHB2004'!B6</f>
        <v>3</v>
      </c>
      <c r="S6" s="7">
        <f>'MHB2003'!B6</f>
        <v>0</v>
      </c>
      <c r="T6" s="7">
        <f>'MHB2002'!B6</f>
        <v>2</v>
      </c>
      <c r="U6" s="7">
        <f>'MHB2001'!B6</f>
        <v>4</v>
      </c>
    </row>
    <row r="7" spans="1:21" s="7" customFormat="1" x14ac:dyDescent="0.3">
      <c r="A7" s="7" t="s">
        <v>9</v>
      </c>
      <c r="B7" s="7">
        <f>'MHB2020'!B7</f>
        <v>0</v>
      </c>
      <c r="C7" s="7">
        <f>'MHB2019'!B7</f>
        <v>0</v>
      </c>
      <c r="D7" s="7">
        <f>'MHB2018'!B7</f>
        <v>0</v>
      </c>
      <c r="E7" s="7">
        <f>'MHB2017'!B7</f>
        <v>2</v>
      </c>
      <c r="F7" s="7">
        <f>'MHB2016'!B7</f>
        <v>1</v>
      </c>
      <c r="G7" s="7">
        <f>'MHB2015'!B7</f>
        <v>0</v>
      </c>
      <c r="H7" s="7">
        <f>'MHB2014'!B7</f>
        <v>2</v>
      </c>
      <c r="I7" s="7">
        <f>'MHB2013'!B7</f>
        <v>3</v>
      </c>
      <c r="J7" s="7">
        <f>'MHB2012'!B7</f>
        <v>0</v>
      </c>
      <c r="K7" s="7">
        <f>'MHB2011'!B7</f>
        <v>0</v>
      </c>
      <c r="L7" s="7">
        <f>'MHB2010'!B7</f>
        <v>1</v>
      </c>
      <c r="M7" s="7">
        <f>'MHB2009'!B7</f>
        <v>1</v>
      </c>
      <c r="N7" s="7">
        <f>'MHB2008'!B7</f>
        <v>2</v>
      </c>
      <c r="O7" s="7">
        <f>'MHB2007'!B7</f>
        <v>4</v>
      </c>
      <c r="P7" s="7">
        <f>'MHB2006'!B7</f>
        <v>2</v>
      </c>
      <c r="Q7" s="7">
        <f>'MHB2005'!B7</f>
        <v>3</v>
      </c>
      <c r="R7" s="7">
        <f>'MHB2004'!B7</f>
        <v>1</v>
      </c>
      <c r="S7" s="7">
        <f>'MHB2003'!B7</f>
        <v>1</v>
      </c>
      <c r="T7" s="7">
        <f>'MHB2002'!B7</f>
        <v>2</v>
      </c>
      <c r="U7" s="7">
        <f>'MHB2001'!B7</f>
        <v>5</v>
      </c>
    </row>
    <row r="8" spans="1:21" s="7" customFormat="1" x14ac:dyDescent="0.3">
      <c r="A8" s="7" t="s">
        <v>10</v>
      </c>
      <c r="B8" s="7">
        <f>'MHB2020'!B8</f>
        <v>1</v>
      </c>
      <c r="C8" s="7">
        <f>'MHB2019'!B8</f>
        <v>0</v>
      </c>
      <c r="D8" s="7">
        <f>'MHB2018'!B8</f>
        <v>0</v>
      </c>
      <c r="E8" s="7">
        <f>'MHB2017'!B8</f>
        <v>0</v>
      </c>
      <c r="F8" s="7">
        <f>'MHB2016'!B8</f>
        <v>0</v>
      </c>
      <c r="G8" s="7">
        <f>'MHB2015'!B8</f>
        <v>0</v>
      </c>
      <c r="H8" s="7">
        <f>'MHB2014'!B8</f>
        <v>0</v>
      </c>
      <c r="I8" s="7">
        <f>'MHB2013'!B8</f>
        <v>0</v>
      </c>
      <c r="J8" s="7">
        <f>'MHB2012'!B8</f>
        <v>0</v>
      </c>
      <c r="K8" s="7">
        <f>'MHB2011'!B8</f>
        <v>0</v>
      </c>
      <c r="L8" s="7">
        <f>'MHB2010'!B8</f>
        <v>0</v>
      </c>
      <c r="M8" s="7">
        <f>'MHB2009'!B8</f>
        <v>0</v>
      </c>
      <c r="N8" s="7">
        <f>'MHB2008'!B8</f>
        <v>1</v>
      </c>
      <c r="O8" s="7">
        <f>'MHB2007'!B8</f>
        <v>0</v>
      </c>
      <c r="P8" s="7">
        <f>'MHB2006'!B8</f>
        <v>0</v>
      </c>
      <c r="Q8" s="7">
        <f>'MHB2005'!B8</f>
        <v>0</v>
      </c>
      <c r="R8" s="7">
        <f>'MHB2004'!B8</f>
        <v>0</v>
      </c>
      <c r="S8" s="7">
        <f>'MHB2003'!B8</f>
        <v>0</v>
      </c>
      <c r="T8" s="7">
        <f>'MHB2002'!B8</f>
        <v>0</v>
      </c>
      <c r="U8" s="7">
        <f>'MHB2001'!B8</f>
        <v>0</v>
      </c>
    </row>
    <row r="9" spans="1:21" s="7" customFormat="1" x14ac:dyDescent="0.3">
      <c r="A9" s="7" t="s">
        <v>35</v>
      </c>
      <c r="B9" s="7">
        <f>'MHB2020'!B9</f>
        <v>0</v>
      </c>
      <c r="C9" s="7">
        <f>'MHB2019'!B9</f>
        <v>0</v>
      </c>
      <c r="D9" s="7">
        <f>'MHB2018'!B9</f>
        <v>0</v>
      </c>
      <c r="E9" s="7">
        <f>'MHB2017'!B9</f>
        <v>0</v>
      </c>
      <c r="F9" s="7">
        <f>'MHB2016'!B9</f>
        <v>0</v>
      </c>
      <c r="G9" s="7">
        <f>'MHB2015'!B9</f>
        <v>0</v>
      </c>
      <c r="H9" s="7">
        <f>'MHB2014'!B9</f>
        <v>0</v>
      </c>
      <c r="I9" s="7">
        <f>'MHB2013'!B9</f>
        <v>1</v>
      </c>
      <c r="J9" s="7">
        <f>'MHB2012'!B9</f>
        <v>0</v>
      </c>
      <c r="K9" s="7">
        <f>'MHB2011'!B9</f>
        <v>0</v>
      </c>
      <c r="L9" s="7">
        <f>'MHB2010'!B9</f>
        <v>0</v>
      </c>
      <c r="M9" s="7">
        <f>'MHB2009'!B9</f>
        <v>0</v>
      </c>
      <c r="N9" s="7">
        <f>'MHB2008'!B9</f>
        <v>1</v>
      </c>
      <c r="O9" s="7">
        <f>'MHB2007'!B9</f>
        <v>0</v>
      </c>
      <c r="P9" s="7">
        <f>'MHB2006'!B9</f>
        <v>1</v>
      </c>
      <c r="Q9" s="7">
        <f>'MHB2005'!B9</f>
        <v>0</v>
      </c>
      <c r="R9" s="7">
        <f>'MHB2004'!B9</f>
        <v>0</v>
      </c>
      <c r="S9" s="7">
        <f>'MHB2003'!B9</f>
        <v>0</v>
      </c>
      <c r="T9" s="7">
        <f>'MHB2002'!B9</f>
        <v>0</v>
      </c>
      <c r="U9" s="7">
        <f>'MHB2001'!B9</f>
        <v>0</v>
      </c>
    </row>
    <row r="10" spans="1:21" s="7" customFormat="1" x14ac:dyDescent="0.3">
      <c r="A10" s="7" t="s">
        <v>12</v>
      </c>
      <c r="B10" s="7">
        <f>'MHB2020'!B10</f>
        <v>7</v>
      </c>
      <c r="C10" s="7">
        <f>'MHB2019'!B10</f>
        <v>5</v>
      </c>
      <c r="D10" s="7">
        <f>'MHB2018'!B10</f>
        <v>4</v>
      </c>
      <c r="E10" s="7">
        <f>'MHB2017'!B10</f>
        <v>3</v>
      </c>
      <c r="F10" s="7">
        <f>'MHB2016'!B10</f>
        <v>4</v>
      </c>
      <c r="G10" s="7">
        <f>'MHB2015'!B10</f>
        <v>2</v>
      </c>
      <c r="H10" s="7">
        <f>'MHB2014'!B10</f>
        <v>6</v>
      </c>
      <c r="I10" s="7">
        <f>'MHB2013'!B10</f>
        <v>4</v>
      </c>
      <c r="J10" s="7">
        <f>'MHB2012'!B10</f>
        <v>2</v>
      </c>
      <c r="K10" s="7">
        <f>'MHB2011'!B10</f>
        <v>4</v>
      </c>
      <c r="L10" s="7">
        <f>'MHB2010'!B10</f>
        <v>4</v>
      </c>
      <c r="M10" s="7">
        <f>'MHB2009'!B10</f>
        <v>4</v>
      </c>
      <c r="N10" s="7">
        <f>'MHB2008'!B10</f>
        <v>6</v>
      </c>
      <c r="O10" s="7">
        <f>'MHB2007'!B10</f>
        <v>5</v>
      </c>
      <c r="P10" s="7">
        <f>'MHB2006'!B10</f>
        <v>2</v>
      </c>
      <c r="Q10" s="7">
        <f>'MHB2005'!B10</f>
        <v>4</v>
      </c>
      <c r="R10" s="7">
        <f>'MHB2004'!B10</f>
        <v>2</v>
      </c>
      <c r="S10" s="7">
        <f>'MHB2003'!B10</f>
        <v>3</v>
      </c>
      <c r="T10" s="7">
        <f>'MHB2002'!B10</f>
        <v>1</v>
      </c>
      <c r="U10" s="7">
        <f>'MHB2001'!B10</f>
        <v>2</v>
      </c>
    </row>
    <row r="11" spans="1:21" s="27" customFormat="1" x14ac:dyDescent="0.3">
      <c r="A11" s="27" t="s">
        <v>34</v>
      </c>
      <c r="B11" s="27">
        <f>'MHB2020'!B11</f>
        <v>16</v>
      </c>
      <c r="C11" s="27">
        <f>'MHB2019'!B11</f>
        <v>15</v>
      </c>
      <c r="D11" s="27">
        <f>'MHB2018'!B11</f>
        <v>13</v>
      </c>
      <c r="E11" s="27">
        <f>'MHB2017'!B11</f>
        <v>12</v>
      </c>
      <c r="F11" s="27">
        <f>'MHB2016'!B11</f>
        <v>21</v>
      </c>
      <c r="G11" s="27">
        <f>'MHB2015'!B11</f>
        <v>9</v>
      </c>
      <c r="H11" s="27">
        <f>'MHB2014'!B11</f>
        <v>18</v>
      </c>
      <c r="I11" s="27">
        <f>'MHB2013'!B11</f>
        <v>16</v>
      </c>
      <c r="J11" s="27">
        <f>'MHB2012'!B11</f>
        <v>12</v>
      </c>
      <c r="K11" s="27">
        <f>'MHB2011'!B11</f>
        <v>24</v>
      </c>
      <c r="L11" s="27">
        <f>'MHB2010'!B11</f>
        <v>16</v>
      </c>
      <c r="M11" s="27">
        <f>'MHB2009'!B11</f>
        <v>18</v>
      </c>
      <c r="N11" s="27">
        <f>'MHB2008'!B11</f>
        <v>19</v>
      </c>
      <c r="O11" s="27">
        <f>'MHB2007'!B11</f>
        <v>22</v>
      </c>
      <c r="P11" s="27">
        <f>'MHB2006'!B11</f>
        <v>15</v>
      </c>
      <c r="Q11" s="27">
        <f>'MHB2005'!B11</f>
        <v>18</v>
      </c>
      <c r="R11" s="27">
        <f>'MHB2004'!B11</f>
        <v>13</v>
      </c>
      <c r="S11" s="27">
        <f>'MHB2003'!B11</f>
        <v>15</v>
      </c>
      <c r="T11" s="27">
        <f>'MHB2002'!B11</f>
        <v>16</v>
      </c>
      <c r="U11" s="27">
        <f>'MHB2001'!B11</f>
        <v>24</v>
      </c>
    </row>
    <row r="12" spans="1:21" s="8" customFormat="1" x14ac:dyDescent="0.3">
      <c r="A12" s="8" t="s">
        <v>5</v>
      </c>
      <c r="B12" s="8">
        <f>'MHB2020'!B12</f>
        <v>12</v>
      </c>
      <c r="C12" s="8">
        <f>'MHB2019'!B12</f>
        <v>15</v>
      </c>
      <c r="D12" s="8">
        <f>'MHB2018'!B12</f>
        <v>8</v>
      </c>
      <c r="E12" s="8">
        <f>'MHB2017'!B12</f>
        <v>12</v>
      </c>
      <c r="F12" s="8">
        <f>'MHB2016'!B12</f>
        <v>16</v>
      </c>
      <c r="G12" s="8">
        <f>'MHB2015'!B12</f>
        <v>9</v>
      </c>
      <c r="H12" s="8">
        <f>'MHB2014'!B12</f>
        <v>15</v>
      </c>
      <c r="I12" s="8">
        <f>'MHB2013'!B12</f>
        <v>11</v>
      </c>
      <c r="J12" s="8">
        <f>'MHB2012'!B12</f>
        <v>11</v>
      </c>
      <c r="K12" s="8">
        <f>'MHB2011'!B12</f>
        <v>15</v>
      </c>
      <c r="L12" s="8">
        <f>'MHB2010'!B12</f>
        <v>20</v>
      </c>
      <c r="M12" s="8">
        <f>'MHB2009'!B12</f>
        <v>24</v>
      </c>
      <c r="N12" s="8">
        <f>'MHB2008'!B12</f>
        <v>22</v>
      </c>
      <c r="O12" s="8">
        <f>'MHB2007'!B12</f>
        <v>16</v>
      </c>
      <c r="P12" s="8">
        <f>'MHB2006'!B12</f>
        <v>26</v>
      </c>
      <c r="Q12" s="8">
        <f>'MHB2005'!B12</f>
        <v>32</v>
      </c>
      <c r="R12" s="8">
        <f>'MHB2004'!B12</f>
        <v>41</v>
      </c>
      <c r="S12" s="8">
        <f>'MHB2003'!B12</f>
        <v>45</v>
      </c>
      <c r="T12" s="8">
        <f>'MHB2002'!B12</f>
        <v>25</v>
      </c>
      <c r="U12" s="8">
        <f>'MHB2001'!B12</f>
        <v>47</v>
      </c>
    </row>
    <row r="13" spans="1:21" s="8" customFormat="1" x14ac:dyDescent="0.3">
      <c r="A13" s="8" t="s">
        <v>6</v>
      </c>
      <c r="B13" s="8">
        <f>'MHB2020'!B13</f>
        <v>0</v>
      </c>
      <c r="C13" s="8">
        <f>'MHB2019'!B13</f>
        <v>2</v>
      </c>
      <c r="D13" s="8">
        <f>'MHB2018'!B13</f>
        <v>0</v>
      </c>
      <c r="E13" s="8">
        <f>'MHB2017'!B13</f>
        <v>1</v>
      </c>
      <c r="F13" s="8">
        <f>'MHB2016'!B13</f>
        <v>0</v>
      </c>
      <c r="G13" s="8">
        <f>'MHB2015'!B13</f>
        <v>0</v>
      </c>
      <c r="H13" s="8">
        <f>'MHB2014'!B13</f>
        <v>0</v>
      </c>
      <c r="I13" s="8">
        <f>'MHB2013'!B13</f>
        <v>0</v>
      </c>
      <c r="J13" s="8">
        <f>'MHB2012'!B13</f>
        <v>0</v>
      </c>
      <c r="K13" s="8">
        <f>'MHB2011'!B13</f>
        <v>0</v>
      </c>
      <c r="L13" s="8">
        <f>'MHB2010'!B13</f>
        <v>0</v>
      </c>
      <c r="M13" s="8">
        <f>'MHB2009'!B13</f>
        <v>0</v>
      </c>
      <c r="N13" s="8">
        <f>'MHB2008'!B13</f>
        <v>2</v>
      </c>
      <c r="O13" s="8">
        <f>'MHB2007'!B13</f>
        <v>0</v>
      </c>
      <c r="P13" s="8">
        <f>'MHB2006'!B13</f>
        <v>0</v>
      </c>
      <c r="Q13" s="8">
        <f>'MHB2005'!B13</f>
        <v>0</v>
      </c>
      <c r="R13" s="8">
        <f>'MHB2004'!B13</f>
        <v>0</v>
      </c>
      <c r="S13" s="8">
        <f>'MHB2003'!B13</f>
        <v>2</v>
      </c>
      <c r="T13" s="8">
        <f>'MHB2002'!B13</f>
        <v>0</v>
      </c>
      <c r="U13" s="8">
        <f>'MHB2001'!B13</f>
        <v>3</v>
      </c>
    </row>
    <row r="14" spans="1:21" s="8" customFormat="1" x14ac:dyDescent="0.3">
      <c r="A14" s="8" t="s">
        <v>33</v>
      </c>
      <c r="B14" s="8">
        <f>'MHB2020'!B14</f>
        <v>2</v>
      </c>
      <c r="C14" s="8">
        <f>'MHB2019'!B14</f>
        <v>0</v>
      </c>
      <c r="D14" s="8">
        <f>'MHB2018'!B14</f>
        <v>0</v>
      </c>
      <c r="E14" s="8">
        <f>'MHB2017'!B14</f>
        <v>0</v>
      </c>
      <c r="F14" s="8">
        <f>'MHB2016'!B14</f>
        <v>1</v>
      </c>
      <c r="G14" s="8">
        <f>'MHB2015'!B14</f>
        <v>0</v>
      </c>
      <c r="H14" s="8">
        <f>'MHB2014'!B14</f>
        <v>0</v>
      </c>
      <c r="I14" s="8">
        <f>'MHB2013'!B14</f>
        <v>1</v>
      </c>
      <c r="J14" s="8">
        <f>'MHB2012'!B14</f>
        <v>1</v>
      </c>
      <c r="K14" s="8">
        <f>'MHB2011'!B14</f>
        <v>2</v>
      </c>
      <c r="L14" s="8">
        <f>'MHB2010'!B14</f>
        <v>0</v>
      </c>
      <c r="M14" s="8">
        <f>'MHB2009'!B14</f>
        <v>1</v>
      </c>
      <c r="N14" s="8">
        <f>'MHB2008'!B14</f>
        <v>2</v>
      </c>
      <c r="O14" s="8">
        <f>'MHB2007'!B14</f>
        <v>1</v>
      </c>
      <c r="P14" s="8">
        <f>'MHB2006'!B14</f>
        <v>4</v>
      </c>
      <c r="Q14" s="8">
        <f>'MHB2005'!B14</f>
        <v>0</v>
      </c>
      <c r="R14" s="8">
        <f>'MHB2004'!B14</f>
        <v>3</v>
      </c>
      <c r="S14" s="8">
        <f>'MHB2003'!B14</f>
        <v>2</v>
      </c>
      <c r="T14" s="8">
        <f>'MHB2002'!B14</f>
        <v>3</v>
      </c>
      <c r="U14" s="8">
        <f>'MHB2001'!B14</f>
        <v>3</v>
      </c>
    </row>
    <row r="15" spans="1:21" s="8" customFormat="1" x14ac:dyDescent="0.3">
      <c r="A15" s="8" t="s">
        <v>8</v>
      </c>
      <c r="B15" s="8">
        <f>'MHB2020'!B15</f>
        <v>2</v>
      </c>
      <c r="C15" s="8">
        <f>'MHB2019'!B15</f>
        <v>3</v>
      </c>
      <c r="D15" s="8">
        <f>'MHB2018'!B15</f>
        <v>2</v>
      </c>
      <c r="E15" s="8">
        <f>'MHB2017'!B15</f>
        <v>4</v>
      </c>
      <c r="F15" s="8">
        <f>'MHB2016'!B15</f>
        <v>1</v>
      </c>
      <c r="G15" s="8">
        <f>'MHB2015'!B15</f>
        <v>0</v>
      </c>
      <c r="H15" s="8">
        <f>'MHB2014'!B15</f>
        <v>3</v>
      </c>
      <c r="I15" s="8">
        <f>'MHB2013'!B15</f>
        <v>1</v>
      </c>
      <c r="J15" s="8">
        <f>'MHB2012'!B15</f>
        <v>5</v>
      </c>
      <c r="K15" s="8">
        <f>'MHB2011'!B15</f>
        <v>4</v>
      </c>
      <c r="L15" s="8">
        <f>'MHB2010'!B15</f>
        <v>5</v>
      </c>
      <c r="M15" s="8">
        <f>'MHB2009'!B15</f>
        <v>4</v>
      </c>
      <c r="N15" s="8">
        <f>'MHB2008'!B15</f>
        <v>4</v>
      </c>
      <c r="O15" s="8">
        <f>'MHB2007'!B15</f>
        <v>7</v>
      </c>
      <c r="P15" s="8">
        <f>'MHB2006'!B15</f>
        <v>4</v>
      </c>
      <c r="Q15" s="8">
        <f>'MHB2005'!B15</f>
        <v>4</v>
      </c>
      <c r="R15" s="8">
        <f>'MHB2004'!B15</f>
        <v>5</v>
      </c>
      <c r="S15" s="8">
        <f>'MHB2003'!B15</f>
        <v>4</v>
      </c>
      <c r="T15" s="8">
        <f>'MHB2002'!B15</f>
        <v>2</v>
      </c>
      <c r="U15" s="8">
        <f>'MHB2001'!B15</f>
        <v>3</v>
      </c>
    </row>
    <row r="16" spans="1:21" s="8" customFormat="1" x14ac:dyDescent="0.3">
      <c r="A16" s="8" t="s">
        <v>9</v>
      </c>
      <c r="B16" s="8">
        <f>'MHB2020'!B16</f>
        <v>0</v>
      </c>
      <c r="C16" s="8">
        <f>'MHB2019'!B16</f>
        <v>0</v>
      </c>
      <c r="D16" s="8">
        <f>'MHB2018'!B16</f>
        <v>1</v>
      </c>
      <c r="E16" s="8">
        <f>'MHB2017'!B16</f>
        <v>1</v>
      </c>
      <c r="F16" s="8">
        <f>'MHB2016'!B16</f>
        <v>5</v>
      </c>
      <c r="G16" s="8">
        <f>'MHB2015'!B16</f>
        <v>2</v>
      </c>
      <c r="H16" s="8">
        <f>'MHB2014'!B16</f>
        <v>1</v>
      </c>
      <c r="I16" s="8">
        <f>'MHB2013'!B16</f>
        <v>2</v>
      </c>
      <c r="J16" s="8">
        <f>'MHB2012'!B16</f>
        <v>10</v>
      </c>
      <c r="K16" s="8">
        <f>'MHB2011'!B16</f>
        <v>8</v>
      </c>
      <c r="L16" s="8">
        <f>'MHB2010'!B16</f>
        <v>6</v>
      </c>
      <c r="M16" s="8">
        <f>'MHB2009'!B16</f>
        <v>2</v>
      </c>
      <c r="N16" s="8">
        <f>'MHB2008'!B16</f>
        <v>7</v>
      </c>
      <c r="O16" s="8">
        <f>'MHB2007'!B16</f>
        <v>9</v>
      </c>
      <c r="P16" s="8">
        <f>'MHB2006'!B16</f>
        <v>8</v>
      </c>
      <c r="Q16" s="8">
        <f>'MHB2005'!B16</f>
        <v>10</v>
      </c>
      <c r="R16" s="8">
        <f>'MHB2004'!B16</f>
        <v>9</v>
      </c>
      <c r="S16" s="8">
        <f>'MHB2003'!B16</f>
        <v>6</v>
      </c>
      <c r="T16" s="8">
        <f>'MHB2002'!B16</f>
        <v>10</v>
      </c>
      <c r="U16" s="8">
        <f>'MHB2001'!B16</f>
        <v>9</v>
      </c>
    </row>
    <row r="17" spans="1:21" s="8" customFormat="1" x14ac:dyDescent="0.3">
      <c r="A17" s="8" t="s">
        <v>10</v>
      </c>
      <c r="B17" s="8">
        <f>'MHB2020'!B17</f>
        <v>0</v>
      </c>
      <c r="C17" s="8">
        <f>'MHB2019'!B17</f>
        <v>0</v>
      </c>
      <c r="D17" s="8">
        <f>'MHB2018'!B17</f>
        <v>0</v>
      </c>
      <c r="E17" s="8">
        <f>'MHB2017'!B17</f>
        <v>1</v>
      </c>
      <c r="F17" s="8">
        <f>'MHB2016'!B17</f>
        <v>1</v>
      </c>
      <c r="G17" s="8">
        <f>'MHB2015'!B17</f>
        <v>0</v>
      </c>
      <c r="H17" s="8">
        <f>'MHB2014'!B17</f>
        <v>0</v>
      </c>
      <c r="I17" s="8">
        <f>'MHB2013'!B17</f>
        <v>0</v>
      </c>
      <c r="J17" s="8">
        <f>'MHB2012'!B17</f>
        <v>0</v>
      </c>
      <c r="K17" s="8">
        <f>'MHB2011'!B17</f>
        <v>0</v>
      </c>
      <c r="L17" s="8">
        <f>'MHB2010'!B17</f>
        <v>0</v>
      </c>
      <c r="M17" s="8">
        <f>'MHB2009'!B17</f>
        <v>0</v>
      </c>
      <c r="N17" s="8">
        <f>'MHB2008'!B17</f>
        <v>0</v>
      </c>
      <c r="O17" s="8">
        <f>'MHB2007'!B17</f>
        <v>0</v>
      </c>
      <c r="P17" s="8">
        <f>'MHB2006'!B17</f>
        <v>0</v>
      </c>
      <c r="Q17" s="8">
        <f>'MHB2005'!B17</f>
        <v>0</v>
      </c>
      <c r="R17" s="8">
        <f>'MHB2004'!B17</f>
        <v>0</v>
      </c>
      <c r="S17" s="8">
        <f>'MHB2003'!B17</f>
        <v>0</v>
      </c>
      <c r="T17" s="8">
        <f>'MHB2002'!B17</f>
        <v>0</v>
      </c>
      <c r="U17" s="8">
        <f>'MHB2001'!B17</f>
        <v>0</v>
      </c>
    </row>
    <row r="18" spans="1:21" s="8" customFormat="1" x14ac:dyDescent="0.3">
      <c r="A18" s="8" t="s">
        <v>35</v>
      </c>
      <c r="B18" s="8">
        <f>'MHB2020'!B18</f>
        <v>0</v>
      </c>
      <c r="C18" s="8">
        <f>'MHB2019'!B18</f>
        <v>0</v>
      </c>
      <c r="D18" s="8">
        <f>'MHB2018'!B18</f>
        <v>0</v>
      </c>
      <c r="E18" s="8">
        <f>'MHB2017'!B18</f>
        <v>0</v>
      </c>
      <c r="F18" s="8">
        <f>'MHB2016'!B18</f>
        <v>0</v>
      </c>
      <c r="G18" s="8">
        <f>'MHB2015'!B18</f>
        <v>0</v>
      </c>
      <c r="H18" s="8">
        <f>'MHB2014'!B18</f>
        <v>0</v>
      </c>
      <c r="I18" s="8">
        <f>'MHB2013'!B18</f>
        <v>0</v>
      </c>
      <c r="J18" s="8">
        <f>'MHB2012'!B18</f>
        <v>0</v>
      </c>
      <c r="K18" s="8">
        <f>'MHB2011'!B18</f>
        <v>0</v>
      </c>
      <c r="L18" s="8">
        <f>'MHB2010'!B18</f>
        <v>0</v>
      </c>
      <c r="M18" s="8">
        <f>'MHB2009'!B18</f>
        <v>0</v>
      </c>
      <c r="N18" s="8">
        <f>'MHB2008'!B18</f>
        <v>0</v>
      </c>
      <c r="O18" s="8">
        <f>'MHB2007'!B18</f>
        <v>0</v>
      </c>
      <c r="P18" s="8">
        <f>'MHB2006'!B18</f>
        <v>0</v>
      </c>
      <c r="Q18" s="8">
        <f>'MHB2005'!B18</f>
        <v>0</v>
      </c>
      <c r="R18" s="8">
        <f>'MHB2004'!B18</f>
        <v>2</v>
      </c>
      <c r="S18" s="8">
        <f>'MHB2003'!B18</f>
        <v>0</v>
      </c>
      <c r="T18" s="8">
        <f>'MHB2002'!B18</f>
        <v>0</v>
      </c>
      <c r="U18" s="8">
        <f>'MHB2001'!B18</f>
        <v>0</v>
      </c>
    </row>
    <row r="19" spans="1:21" s="8" customFormat="1" x14ac:dyDescent="0.3">
      <c r="A19" s="8" t="s">
        <v>12</v>
      </c>
      <c r="B19" s="8">
        <f>'MHB2020'!B19</f>
        <v>18</v>
      </c>
      <c r="C19" s="8">
        <f>'MHB2019'!B19</f>
        <v>14</v>
      </c>
      <c r="D19" s="8">
        <f>'MHB2018'!B19</f>
        <v>15</v>
      </c>
      <c r="E19" s="8">
        <f>'MHB2017'!B19</f>
        <v>13</v>
      </c>
      <c r="F19" s="8">
        <f>'MHB2016'!B19</f>
        <v>12</v>
      </c>
      <c r="G19" s="8">
        <f>'MHB2015'!B19</f>
        <v>6</v>
      </c>
      <c r="H19" s="8">
        <f>'MHB2014'!B19</f>
        <v>10</v>
      </c>
      <c r="I19" s="8">
        <f>'MHB2013'!B19</f>
        <v>6</v>
      </c>
      <c r="J19" s="8">
        <f>'MHB2012'!B19</f>
        <v>11</v>
      </c>
      <c r="K19" s="8">
        <f>'MHB2011'!B19</f>
        <v>8</v>
      </c>
      <c r="L19" s="8">
        <f>'MHB2010'!B19</f>
        <v>17</v>
      </c>
      <c r="M19" s="8">
        <f>'MHB2009'!B19</f>
        <v>17</v>
      </c>
      <c r="N19" s="8">
        <f>'MHB2008'!B19</f>
        <v>30</v>
      </c>
      <c r="O19" s="8">
        <f>'MHB2007'!B19</f>
        <v>10</v>
      </c>
      <c r="P19" s="8">
        <f>'MHB2006'!B19</f>
        <v>10</v>
      </c>
      <c r="Q19" s="8">
        <f>'MHB2005'!B19</f>
        <v>16</v>
      </c>
      <c r="R19" s="8">
        <f>'MHB2004'!B19</f>
        <v>21</v>
      </c>
      <c r="S19" s="8">
        <f>'MHB2003'!B19</f>
        <v>22</v>
      </c>
      <c r="T19" s="8">
        <f>'MHB2002'!B19</f>
        <v>20</v>
      </c>
      <c r="U19" s="8">
        <f>'MHB2001'!B19</f>
        <v>25</v>
      </c>
    </row>
    <row r="20" spans="1:21" s="28" customFormat="1" x14ac:dyDescent="0.3">
      <c r="A20" s="28" t="s">
        <v>36</v>
      </c>
      <c r="B20" s="28">
        <f>'MHB2020'!B20</f>
        <v>34</v>
      </c>
      <c r="C20" s="28">
        <f>'MHB2019'!B20</f>
        <v>34</v>
      </c>
      <c r="D20" s="28">
        <f>'MHB2018'!B20</f>
        <v>26</v>
      </c>
      <c r="E20" s="28">
        <f>'MHB2017'!B20</f>
        <v>32</v>
      </c>
      <c r="F20" s="28">
        <f>'MHB2016'!B20</f>
        <v>36</v>
      </c>
      <c r="G20" s="28">
        <f>'MHB2015'!B20</f>
        <v>17</v>
      </c>
      <c r="H20" s="28">
        <f>'MHB2014'!B20</f>
        <v>29</v>
      </c>
      <c r="I20" s="28">
        <f>'MHB2013'!B20</f>
        <v>21</v>
      </c>
      <c r="J20" s="28">
        <f>'MHB2012'!B20</f>
        <v>38</v>
      </c>
      <c r="K20" s="28">
        <f>'MHB2011'!B20</f>
        <v>37</v>
      </c>
      <c r="L20" s="28">
        <f>'MHB2010'!B20</f>
        <v>48</v>
      </c>
      <c r="M20" s="28">
        <f>'MHB2009'!B20</f>
        <v>48</v>
      </c>
      <c r="N20" s="28">
        <f>'MHB2008'!B20</f>
        <v>67</v>
      </c>
      <c r="O20" s="28">
        <f>'MHB2007'!B20</f>
        <v>43</v>
      </c>
      <c r="P20" s="28">
        <f>'MHB2006'!B20</f>
        <v>52</v>
      </c>
      <c r="Q20" s="28">
        <f>'MHB2005'!B20</f>
        <v>62</v>
      </c>
      <c r="R20" s="28">
        <f>'MHB2004'!B20</f>
        <v>81</v>
      </c>
      <c r="S20" s="28">
        <f>'MHB2003'!B20</f>
        <v>81</v>
      </c>
      <c r="T20" s="28">
        <f>'MHB2002'!B20</f>
        <v>60</v>
      </c>
      <c r="U20" s="28">
        <f>'MHB2001'!B20</f>
        <v>90</v>
      </c>
    </row>
    <row r="21" spans="1:21" s="29" customFormat="1" x14ac:dyDescent="0.3">
      <c r="A21" s="29" t="s">
        <v>5</v>
      </c>
      <c r="B21" s="29">
        <f>'MHB2020'!B21</f>
        <v>0</v>
      </c>
      <c r="C21" s="29">
        <f>'MHB2019'!B21</f>
        <v>0</v>
      </c>
      <c r="D21" s="29">
        <f>'MHB2018'!B21</f>
        <v>0</v>
      </c>
      <c r="E21" s="29">
        <f>'MHB2017'!B21</f>
        <v>0</v>
      </c>
      <c r="F21" s="29">
        <f>'MHB2016'!B21</f>
        <v>0</v>
      </c>
      <c r="G21" s="29">
        <f>'MHB2015'!B21</f>
        <v>0</v>
      </c>
      <c r="H21" s="29">
        <f>'MHB2014'!B21</f>
        <v>0</v>
      </c>
      <c r="I21" s="29">
        <f>'MHB2013'!B21</f>
        <v>0</v>
      </c>
      <c r="J21" s="29">
        <f>'MHB2012'!B21</f>
        <v>0</v>
      </c>
      <c r="K21" s="29">
        <f>'MHB2011'!B21</f>
        <v>0</v>
      </c>
      <c r="L21" s="29">
        <f>'MHB2010'!B21</f>
        <v>0</v>
      </c>
      <c r="M21" s="29">
        <f>'MHB2009'!B21</f>
        <v>0</v>
      </c>
      <c r="N21" s="29">
        <f>'MHB2008'!B21</f>
        <v>0</v>
      </c>
      <c r="O21" s="29">
        <f>'MHB2007'!B21</f>
        <v>0</v>
      </c>
      <c r="P21" s="29">
        <f>'MHB2006'!B21</f>
        <v>0</v>
      </c>
      <c r="Q21" s="29">
        <f>'MHB2005'!B21</f>
        <v>0</v>
      </c>
      <c r="R21" s="29">
        <f>'MHB2004'!B21</f>
        <v>0</v>
      </c>
      <c r="S21" s="29">
        <f>'MHB2003'!B21</f>
        <v>0</v>
      </c>
      <c r="T21" s="29">
        <f>'MHB2002'!B21</f>
        <v>0</v>
      </c>
      <c r="U21" s="29">
        <f>'MHB2001'!B21</f>
        <v>0</v>
      </c>
    </row>
    <row r="22" spans="1:21" s="29" customFormat="1" x14ac:dyDescent="0.3">
      <c r="A22" s="29" t="s">
        <v>6</v>
      </c>
      <c r="B22" s="29">
        <f>'MHB2020'!B22</f>
        <v>0</v>
      </c>
      <c r="C22" s="29">
        <f>'MHB2019'!B22</f>
        <v>0</v>
      </c>
      <c r="D22" s="29">
        <f>'MHB2018'!B22</f>
        <v>0</v>
      </c>
      <c r="E22" s="29">
        <f>'MHB2017'!B22</f>
        <v>0</v>
      </c>
      <c r="F22" s="29">
        <f>'MHB2016'!B22</f>
        <v>0</v>
      </c>
      <c r="G22" s="29">
        <f>'MHB2015'!B22</f>
        <v>0</v>
      </c>
      <c r="H22" s="29">
        <f>'MHB2014'!B22</f>
        <v>0</v>
      </c>
      <c r="I22" s="29">
        <f>'MHB2013'!B22</f>
        <v>0</v>
      </c>
      <c r="J22" s="29">
        <f>'MHB2012'!B22</f>
        <v>0</v>
      </c>
      <c r="K22" s="29">
        <f>'MHB2011'!B22</f>
        <v>0</v>
      </c>
      <c r="L22" s="29">
        <f>'MHB2010'!B22</f>
        <v>0</v>
      </c>
      <c r="M22" s="29">
        <f>'MHB2009'!B22</f>
        <v>0</v>
      </c>
      <c r="N22" s="29">
        <f>'MHB2008'!B22</f>
        <v>0</v>
      </c>
      <c r="O22" s="29">
        <f>'MHB2007'!B22</f>
        <v>0</v>
      </c>
      <c r="P22" s="29">
        <f>'MHB2006'!B22</f>
        <v>0</v>
      </c>
      <c r="Q22" s="29">
        <f>'MHB2005'!B22</f>
        <v>0</v>
      </c>
      <c r="R22" s="29">
        <f>'MHB2004'!B22</f>
        <v>0</v>
      </c>
      <c r="S22" s="29">
        <f>'MHB2003'!B22</f>
        <v>0</v>
      </c>
      <c r="T22" s="29">
        <f>'MHB2002'!B22</f>
        <v>0</v>
      </c>
      <c r="U22" s="29">
        <f>'MHB2001'!B22</f>
        <v>0</v>
      </c>
    </row>
    <row r="23" spans="1:21" s="29" customFormat="1" x14ac:dyDescent="0.3">
      <c r="A23" s="29" t="s">
        <v>33</v>
      </c>
      <c r="B23" s="29">
        <f>'MHB2020'!B23</f>
        <v>0</v>
      </c>
      <c r="C23" s="29">
        <f>'MHB2019'!B23</f>
        <v>0</v>
      </c>
      <c r="D23" s="29">
        <f>'MHB2018'!B23</f>
        <v>0</v>
      </c>
      <c r="E23" s="29">
        <f>'MHB2017'!B23</f>
        <v>0</v>
      </c>
      <c r="F23" s="29">
        <f>'MHB2016'!B23</f>
        <v>0</v>
      </c>
      <c r="G23" s="29">
        <f>'MHB2015'!B23</f>
        <v>0</v>
      </c>
      <c r="H23" s="29">
        <f>'MHB2014'!B23</f>
        <v>0</v>
      </c>
      <c r="I23" s="29">
        <f>'MHB2013'!B23</f>
        <v>0</v>
      </c>
      <c r="J23" s="29">
        <f>'MHB2012'!B23</f>
        <v>0</v>
      </c>
      <c r="K23" s="29">
        <f>'MHB2011'!B23</f>
        <v>0</v>
      </c>
      <c r="L23" s="29">
        <f>'MHB2010'!B23</f>
        <v>0</v>
      </c>
      <c r="M23" s="29">
        <f>'MHB2009'!B23</f>
        <v>0</v>
      </c>
      <c r="N23" s="29">
        <f>'MHB2008'!B23</f>
        <v>0</v>
      </c>
      <c r="O23" s="29">
        <f>'MHB2007'!B23</f>
        <v>0</v>
      </c>
      <c r="P23" s="29">
        <f>'MHB2006'!B23</f>
        <v>0</v>
      </c>
      <c r="Q23" s="29">
        <f>'MHB2005'!B23</f>
        <v>0</v>
      </c>
      <c r="R23" s="29">
        <f>'MHB2004'!B23</f>
        <v>0</v>
      </c>
      <c r="S23" s="29">
        <f>'MHB2003'!B23</f>
        <v>0</v>
      </c>
      <c r="T23" s="29">
        <f>'MHB2002'!B23</f>
        <v>0</v>
      </c>
      <c r="U23" s="29">
        <f>'MHB2001'!B23</f>
        <v>0</v>
      </c>
    </row>
    <row r="24" spans="1:21" s="29" customFormat="1" x14ac:dyDescent="0.3">
      <c r="A24" s="29" t="s">
        <v>8</v>
      </c>
      <c r="B24" s="29">
        <f>'MHB2020'!B24</f>
        <v>0</v>
      </c>
      <c r="C24" s="29">
        <f>'MHB2019'!B24</f>
        <v>0</v>
      </c>
      <c r="D24" s="29">
        <f>'MHB2018'!B24</f>
        <v>0</v>
      </c>
      <c r="E24" s="29">
        <f>'MHB2017'!B24</f>
        <v>0</v>
      </c>
      <c r="F24" s="29">
        <f>'MHB2016'!B24</f>
        <v>0</v>
      </c>
      <c r="G24" s="29">
        <f>'MHB2015'!B24</f>
        <v>0</v>
      </c>
      <c r="H24" s="29">
        <f>'MHB2014'!B24</f>
        <v>0</v>
      </c>
      <c r="I24" s="29">
        <f>'MHB2013'!B24</f>
        <v>0</v>
      </c>
      <c r="J24" s="29">
        <f>'MHB2012'!B24</f>
        <v>0</v>
      </c>
      <c r="K24" s="29">
        <f>'MHB2011'!B24</f>
        <v>0</v>
      </c>
      <c r="L24" s="29">
        <f>'MHB2010'!B24</f>
        <v>0</v>
      </c>
      <c r="M24" s="29">
        <f>'MHB2009'!B24</f>
        <v>0</v>
      </c>
      <c r="N24" s="29">
        <f>'MHB2008'!B24</f>
        <v>0</v>
      </c>
      <c r="O24" s="29">
        <f>'MHB2007'!B24</f>
        <v>0</v>
      </c>
      <c r="P24" s="29">
        <f>'MHB2006'!B24</f>
        <v>0</v>
      </c>
      <c r="Q24" s="29">
        <f>'MHB2005'!B24</f>
        <v>0</v>
      </c>
      <c r="R24" s="29">
        <f>'MHB2004'!B24</f>
        <v>0</v>
      </c>
      <c r="S24" s="29">
        <f>'MHB2003'!B24</f>
        <v>0</v>
      </c>
      <c r="T24" s="29">
        <f>'MHB2002'!B24</f>
        <v>0</v>
      </c>
      <c r="U24" s="29">
        <f>'MHB2001'!B24</f>
        <v>0</v>
      </c>
    </row>
    <row r="25" spans="1:21" s="29" customFormat="1" x14ac:dyDescent="0.3">
      <c r="A25" s="29" t="s">
        <v>9</v>
      </c>
      <c r="B25" s="29">
        <f>'MHB2020'!B25</f>
        <v>0</v>
      </c>
      <c r="C25" s="29">
        <f>'MHB2019'!B25</f>
        <v>0</v>
      </c>
      <c r="D25" s="29">
        <f>'MHB2018'!B25</f>
        <v>0</v>
      </c>
      <c r="E25" s="29">
        <f>'MHB2017'!B25</f>
        <v>0</v>
      </c>
      <c r="F25" s="29">
        <f>'MHB2016'!B25</f>
        <v>0</v>
      </c>
      <c r="G25" s="29">
        <f>'MHB2015'!B25</f>
        <v>0</v>
      </c>
      <c r="H25" s="29">
        <f>'MHB2014'!B25</f>
        <v>0</v>
      </c>
      <c r="I25" s="29">
        <f>'MHB2013'!B25</f>
        <v>0</v>
      </c>
      <c r="J25" s="29">
        <f>'MHB2012'!B25</f>
        <v>0</v>
      </c>
      <c r="K25" s="29">
        <f>'MHB2011'!B25</f>
        <v>0</v>
      </c>
      <c r="L25" s="29">
        <f>'MHB2010'!B25</f>
        <v>0</v>
      </c>
      <c r="M25" s="29">
        <f>'MHB2009'!B25</f>
        <v>0</v>
      </c>
      <c r="N25" s="29">
        <f>'MHB2008'!B25</f>
        <v>0</v>
      </c>
      <c r="O25" s="29">
        <f>'MHB2007'!B25</f>
        <v>0</v>
      </c>
      <c r="P25" s="29">
        <f>'MHB2006'!B25</f>
        <v>0</v>
      </c>
      <c r="Q25" s="29">
        <f>'MHB2005'!B25</f>
        <v>0</v>
      </c>
      <c r="R25" s="29">
        <f>'MHB2004'!B25</f>
        <v>0</v>
      </c>
      <c r="S25" s="29">
        <f>'MHB2003'!B25</f>
        <v>0</v>
      </c>
      <c r="T25" s="29">
        <f>'MHB2002'!B25</f>
        <v>0</v>
      </c>
      <c r="U25" s="29">
        <f>'MHB2001'!B25</f>
        <v>0</v>
      </c>
    </row>
    <row r="26" spans="1:21" s="29" customFormat="1" x14ac:dyDescent="0.3">
      <c r="A26" s="29" t="s">
        <v>10</v>
      </c>
      <c r="B26" s="29">
        <f>'MHB2020'!B26</f>
        <v>0</v>
      </c>
      <c r="C26" s="29">
        <f>'MHB2019'!B26</f>
        <v>0</v>
      </c>
      <c r="D26" s="29">
        <f>'MHB2018'!B26</f>
        <v>0</v>
      </c>
      <c r="E26" s="29">
        <f>'MHB2017'!B26</f>
        <v>0</v>
      </c>
      <c r="F26" s="29">
        <f>'MHB2016'!B26</f>
        <v>0</v>
      </c>
      <c r="G26" s="29">
        <f>'MHB2015'!B26</f>
        <v>0</v>
      </c>
      <c r="H26" s="29">
        <f>'MHB2014'!B26</f>
        <v>0</v>
      </c>
      <c r="I26" s="29">
        <f>'MHB2013'!B26</f>
        <v>0</v>
      </c>
      <c r="J26" s="29">
        <f>'MHB2012'!B26</f>
        <v>0</v>
      </c>
      <c r="K26" s="29">
        <f>'MHB2011'!B26</f>
        <v>0</v>
      </c>
      <c r="L26" s="29">
        <f>'MHB2010'!B26</f>
        <v>0</v>
      </c>
      <c r="M26" s="29">
        <f>'MHB2009'!B26</f>
        <v>0</v>
      </c>
      <c r="N26" s="29">
        <f>'MHB2008'!B26</f>
        <v>0</v>
      </c>
      <c r="O26" s="29">
        <f>'MHB2007'!B26</f>
        <v>0</v>
      </c>
      <c r="P26" s="29">
        <f>'MHB2006'!B26</f>
        <v>0</v>
      </c>
      <c r="Q26" s="29">
        <f>'MHB2005'!B26</f>
        <v>0</v>
      </c>
      <c r="R26" s="29">
        <f>'MHB2004'!B26</f>
        <v>0</v>
      </c>
      <c r="S26" s="29">
        <f>'MHB2003'!B26</f>
        <v>0</v>
      </c>
      <c r="T26" s="29">
        <f>'MHB2002'!B26</f>
        <v>0</v>
      </c>
      <c r="U26" s="29">
        <f>'MHB2001'!B26</f>
        <v>0</v>
      </c>
    </row>
    <row r="27" spans="1:21" s="29" customFormat="1" x14ac:dyDescent="0.3">
      <c r="A27" s="29" t="s">
        <v>35</v>
      </c>
      <c r="B27" s="29">
        <f>'MHB2020'!B27</f>
        <v>0</v>
      </c>
      <c r="C27" s="29">
        <f>'MHB2019'!B27</f>
        <v>0</v>
      </c>
      <c r="D27" s="29">
        <f>'MHB2018'!B27</f>
        <v>0</v>
      </c>
      <c r="E27" s="29">
        <f>'MHB2017'!B27</f>
        <v>0</v>
      </c>
      <c r="F27" s="29">
        <f>'MHB2016'!B27</f>
        <v>0</v>
      </c>
      <c r="G27" s="29">
        <f>'MHB2015'!B27</f>
        <v>0</v>
      </c>
      <c r="H27" s="29">
        <f>'MHB2014'!B27</f>
        <v>0</v>
      </c>
      <c r="I27" s="29">
        <f>'MHB2013'!B27</f>
        <v>0</v>
      </c>
      <c r="J27" s="29">
        <f>'MHB2012'!B27</f>
        <v>0</v>
      </c>
      <c r="K27" s="29">
        <f>'MHB2011'!B27</f>
        <v>0</v>
      </c>
      <c r="L27" s="29">
        <f>'MHB2010'!B27</f>
        <v>0</v>
      </c>
      <c r="M27" s="29">
        <f>'MHB2009'!B27</f>
        <v>0</v>
      </c>
      <c r="N27" s="29">
        <f>'MHB2008'!B27</f>
        <v>0</v>
      </c>
      <c r="O27" s="29">
        <f>'MHB2007'!B27</f>
        <v>0</v>
      </c>
      <c r="P27" s="29">
        <f>'MHB2006'!B27</f>
        <v>0</v>
      </c>
      <c r="Q27" s="29">
        <f>'MHB2005'!B27</f>
        <v>0</v>
      </c>
      <c r="R27" s="29">
        <f>'MHB2004'!B27</f>
        <v>0</v>
      </c>
      <c r="S27" s="29">
        <f>'MHB2003'!B27</f>
        <v>0</v>
      </c>
      <c r="T27" s="29">
        <f>'MHB2002'!B27</f>
        <v>0</v>
      </c>
      <c r="U27" s="29">
        <f>'MHB2001'!B27</f>
        <v>0</v>
      </c>
    </row>
    <row r="28" spans="1:21" s="29" customFormat="1" x14ac:dyDescent="0.3">
      <c r="A28" s="29" t="s">
        <v>12</v>
      </c>
      <c r="B28" s="29">
        <f>'MHB2020'!B28</f>
        <v>0</v>
      </c>
      <c r="C28" s="29">
        <f>'MHB2019'!B28</f>
        <v>0</v>
      </c>
      <c r="D28" s="29">
        <f>'MHB2018'!B28</f>
        <v>0</v>
      </c>
      <c r="E28" s="29">
        <f>'MHB2017'!B28</f>
        <v>0</v>
      </c>
      <c r="F28" s="29">
        <f>'MHB2016'!B28</f>
        <v>0</v>
      </c>
      <c r="G28" s="29">
        <f>'MHB2015'!B28</f>
        <v>0</v>
      </c>
      <c r="H28" s="29">
        <f>'MHB2014'!B28</f>
        <v>0</v>
      </c>
      <c r="I28" s="29">
        <f>'MHB2013'!B28</f>
        <v>0</v>
      </c>
      <c r="J28" s="29">
        <f>'MHB2012'!B28</f>
        <v>0</v>
      </c>
      <c r="K28" s="29">
        <f>'MHB2011'!B28</f>
        <v>0</v>
      </c>
      <c r="L28" s="29">
        <f>'MHB2010'!B28</f>
        <v>0</v>
      </c>
      <c r="M28" s="29">
        <f>'MHB2009'!B28</f>
        <v>0</v>
      </c>
      <c r="N28" s="29">
        <f>'MHB2008'!B28</f>
        <v>0</v>
      </c>
      <c r="O28" s="29">
        <f>'MHB2007'!B28</f>
        <v>0</v>
      </c>
      <c r="P28" s="29">
        <f>'MHB2006'!B28</f>
        <v>0</v>
      </c>
      <c r="Q28" s="29">
        <f>'MHB2005'!B28</f>
        <v>0</v>
      </c>
      <c r="R28" s="29">
        <f>'MHB2004'!B28</f>
        <v>0</v>
      </c>
      <c r="S28" s="29">
        <f>'MHB2003'!B28</f>
        <v>0</v>
      </c>
      <c r="T28" s="29">
        <f>'MHB2002'!B28</f>
        <v>0</v>
      </c>
      <c r="U28" s="29">
        <f>'MHB2001'!B28</f>
        <v>0</v>
      </c>
    </row>
    <row r="29" spans="1:21" s="30" customFormat="1" x14ac:dyDescent="0.3">
      <c r="A29" s="30" t="s">
        <v>38</v>
      </c>
      <c r="B29" s="30">
        <f>'MHB2020'!B29</f>
        <v>0</v>
      </c>
      <c r="C29" s="30">
        <f>'MHB2019'!B29</f>
        <v>0</v>
      </c>
      <c r="D29" s="30">
        <f>'MHB2018'!B29</f>
        <v>0</v>
      </c>
      <c r="E29" s="30">
        <f>'MHB2017'!B29</f>
        <v>0</v>
      </c>
      <c r="F29" s="30">
        <f>'MHB2016'!B29</f>
        <v>0</v>
      </c>
      <c r="G29" s="30">
        <f>'MHB2015'!B29</f>
        <v>0</v>
      </c>
      <c r="H29" s="30">
        <f>'MHB2014'!B29</f>
        <v>0</v>
      </c>
      <c r="I29" s="30">
        <f>'MHB2013'!B29</f>
        <v>0</v>
      </c>
      <c r="J29" s="30">
        <f>'MHB2012'!B29</f>
        <v>0</v>
      </c>
      <c r="K29" s="30">
        <f>'MHB2011'!B29</f>
        <v>0</v>
      </c>
      <c r="L29" s="30">
        <f>'MHB2010'!B29</f>
        <v>0</v>
      </c>
      <c r="M29" s="30">
        <f>'MHB2009'!B29</f>
        <v>0</v>
      </c>
      <c r="N29" s="30">
        <f>'MHB2008'!B29</f>
        <v>0</v>
      </c>
      <c r="O29" s="30">
        <f>'MHB2007'!B29</f>
        <v>0</v>
      </c>
      <c r="P29" s="30">
        <f>'MHB2006'!B29</f>
        <v>0</v>
      </c>
      <c r="Q29" s="30">
        <f>'MHB2005'!B29</f>
        <v>0</v>
      </c>
      <c r="R29" s="30">
        <f>'MHB2004'!B29</f>
        <v>0</v>
      </c>
      <c r="S29" s="30">
        <f>'MHB2003'!B29</f>
        <v>0</v>
      </c>
      <c r="T29" s="30">
        <f>'MHB2002'!B29</f>
        <v>0</v>
      </c>
      <c r="U29" s="30">
        <f>'MHB2001'!B29</f>
        <v>0</v>
      </c>
    </row>
    <row r="30" spans="1:21" s="10" customFormat="1" x14ac:dyDescent="0.3">
      <c r="A30" s="10" t="s">
        <v>5</v>
      </c>
      <c r="B30" s="10">
        <f>'MHB2020'!B30</f>
        <v>0</v>
      </c>
      <c r="C30" s="10">
        <f>'MHB2019'!B30</f>
        <v>0</v>
      </c>
      <c r="D30" s="10">
        <f>'MHB2018'!B30</f>
        <v>0</v>
      </c>
      <c r="E30" s="10">
        <f>'MHB2017'!B30</f>
        <v>0</v>
      </c>
      <c r="F30" s="10">
        <f>'MHB2016'!B30</f>
        <v>0</v>
      </c>
      <c r="G30" s="10">
        <f>'MHB2015'!B30</f>
        <v>0</v>
      </c>
      <c r="H30" s="10">
        <f>'MHB2014'!B30</f>
        <v>1</v>
      </c>
      <c r="I30" s="10">
        <f>'MHB2013'!B30</f>
        <v>1</v>
      </c>
      <c r="J30" s="10">
        <f>'MHB2012'!B30</f>
        <v>0</v>
      </c>
      <c r="K30" s="10">
        <f>'MHB2011'!B30</f>
        <v>0</v>
      </c>
      <c r="L30" s="10">
        <f>'MHB2010'!B30</f>
        <v>0</v>
      </c>
      <c r="M30" s="10">
        <f>'MHB2009'!B30</f>
        <v>0</v>
      </c>
      <c r="N30" s="10">
        <f>'MHB2008'!B30</f>
        <v>0</v>
      </c>
      <c r="O30" s="10">
        <f>'MHB2007'!B30</f>
        <v>0</v>
      </c>
      <c r="P30" s="10">
        <f>'MHB2006'!B30</f>
        <v>1</v>
      </c>
      <c r="Q30" s="10">
        <f>'MHB2005'!B30</f>
        <v>2</v>
      </c>
      <c r="R30" s="10">
        <f>'MHB2004'!B30</f>
        <v>0</v>
      </c>
      <c r="S30" s="10">
        <f>'MHB2003'!B30</f>
        <v>1</v>
      </c>
      <c r="T30" s="10">
        <f>'MHB2002'!B30</f>
        <v>0</v>
      </c>
      <c r="U30" s="10">
        <f>'MHB2001'!B30</f>
        <v>2</v>
      </c>
    </row>
    <row r="31" spans="1:21" s="10" customFormat="1" x14ac:dyDescent="0.3">
      <c r="A31" s="10" t="s">
        <v>6</v>
      </c>
      <c r="B31" s="10">
        <f>'MHB2020'!B31</f>
        <v>0</v>
      </c>
      <c r="C31" s="10">
        <f>'MHB2019'!B31</f>
        <v>0</v>
      </c>
      <c r="D31" s="10">
        <f>'MHB2018'!B31</f>
        <v>0</v>
      </c>
      <c r="E31" s="10">
        <f>'MHB2017'!B31</f>
        <v>0</v>
      </c>
      <c r="F31" s="10">
        <f>'MHB2016'!B31</f>
        <v>0</v>
      </c>
      <c r="G31" s="10">
        <f>'MHB2015'!B31</f>
        <v>0</v>
      </c>
      <c r="H31" s="10">
        <f>'MHB2014'!B31</f>
        <v>0</v>
      </c>
      <c r="I31" s="10">
        <f>'MHB2013'!B31</f>
        <v>0</v>
      </c>
      <c r="J31" s="10">
        <f>'MHB2012'!B31</f>
        <v>0</v>
      </c>
      <c r="K31" s="10">
        <f>'MHB2011'!B31</f>
        <v>0</v>
      </c>
      <c r="L31" s="10">
        <f>'MHB2010'!B31</f>
        <v>0</v>
      </c>
      <c r="M31" s="10">
        <f>'MHB2009'!B31</f>
        <v>0</v>
      </c>
      <c r="N31" s="10">
        <f>'MHB2008'!B31</f>
        <v>0</v>
      </c>
      <c r="O31" s="10">
        <f>'MHB2007'!B31</f>
        <v>0</v>
      </c>
      <c r="P31" s="10">
        <f>'MHB2006'!B31</f>
        <v>0</v>
      </c>
      <c r="Q31" s="10">
        <f>'MHB2005'!B31</f>
        <v>0</v>
      </c>
      <c r="R31" s="10">
        <f>'MHB2004'!B31</f>
        <v>0</v>
      </c>
      <c r="S31" s="10">
        <f>'MHB2003'!B31</f>
        <v>0</v>
      </c>
      <c r="T31" s="10">
        <f>'MHB2002'!B31</f>
        <v>0</v>
      </c>
      <c r="U31" s="10">
        <f>'MHB2001'!B31</f>
        <v>0</v>
      </c>
    </row>
    <row r="32" spans="1:21" s="10" customFormat="1" x14ac:dyDescent="0.3">
      <c r="A32" s="10" t="s">
        <v>33</v>
      </c>
      <c r="B32" s="10">
        <f>'MHB2020'!B32</f>
        <v>0</v>
      </c>
      <c r="C32" s="10">
        <f>'MHB2019'!B32</f>
        <v>0</v>
      </c>
      <c r="D32" s="10">
        <f>'MHB2018'!B32</f>
        <v>0</v>
      </c>
      <c r="E32" s="10">
        <f>'MHB2017'!B32</f>
        <v>0</v>
      </c>
      <c r="F32" s="10">
        <f>'MHB2016'!B32</f>
        <v>0</v>
      </c>
      <c r="G32" s="10">
        <f>'MHB2015'!B32</f>
        <v>0</v>
      </c>
      <c r="H32" s="10">
        <f>'MHB2014'!B32</f>
        <v>0</v>
      </c>
      <c r="I32" s="10">
        <f>'MHB2013'!B32</f>
        <v>0</v>
      </c>
      <c r="J32" s="10">
        <f>'MHB2012'!B32</f>
        <v>0</v>
      </c>
      <c r="K32" s="10">
        <f>'MHB2011'!B32</f>
        <v>0</v>
      </c>
      <c r="L32" s="10">
        <f>'MHB2010'!B32</f>
        <v>0</v>
      </c>
      <c r="M32" s="10">
        <f>'MHB2009'!B32</f>
        <v>0</v>
      </c>
      <c r="N32" s="10">
        <f>'MHB2008'!B32</f>
        <v>0</v>
      </c>
      <c r="O32" s="10">
        <f>'MHB2007'!B32</f>
        <v>0</v>
      </c>
      <c r="P32" s="10">
        <f>'MHB2006'!B32</f>
        <v>0</v>
      </c>
      <c r="Q32" s="10">
        <f>'MHB2005'!B32</f>
        <v>0</v>
      </c>
      <c r="R32" s="10">
        <f>'MHB2004'!B32</f>
        <v>0</v>
      </c>
      <c r="S32" s="10">
        <f>'MHB2003'!B32</f>
        <v>0</v>
      </c>
      <c r="T32" s="10">
        <f>'MHB2002'!B32</f>
        <v>0</v>
      </c>
      <c r="U32" s="10">
        <f>'MHB2001'!B32</f>
        <v>0</v>
      </c>
    </row>
    <row r="33" spans="1:21" s="10" customFormat="1" x14ac:dyDescent="0.3">
      <c r="A33" s="10" t="s">
        <v>8</v>
      </c>
      <c r="B33" s="10">
        <f>'MHB2020'!B33</f>
        <v>0</v>
      </c>
      <c r="C33" s="10">
        <f>'MHB2019'!B33</f>
        <v>0</v>
      </c>
      <c r="D33" s="10">
        <f>'MHB2018'!B33</f>
        <v>0</v>
      </c>
      <c r="E33" s="10">
        <f>'MHB2017'!B33</f>
        <v>0</v>
      </c>
      <c r="F33" s="10">
        <f>'MHB2016'!B33</f>
        <v>0</v>
      </c>
      <c r="G33" s="10">
        <f>'MHB2015'!B33</f>
        <v>0</v>
      </c>
      <c r="H33" s="10">
        <f>'MHB2014'!B33</f>
        <v>0</v>
      </c>
      <c r="I33" s="10">
        <f>'MHB2013'!B33</f>
        <v>0</v>
      </c>
      <c r="J33" s="10">
        <f>'MHB2012'!B33</f>
        <v>0</v>
      </c>
      <c r="K33" s="10">
        <f>'MHB2011'!B33</f>
        <v>0</v>
      </c>
      <c r="L33" s="10">
        <f>'MHB2010'!B33</f>
        <v>0</v>
      </c>
      <c r="M33" s="10">
        <f>'MHB2009'!B33</f>
        <v>0</v>
      </c>
      <c r="N33" s="10">
        <f>'MHB2008'!B33</f>
        <v>0</v>
      </c>
      <c r="O33" s="10">
        <f>'MHB2007'!B33</f>
        <v>0</v>
      </c>
      <c r="P33" s="10">
        <f>'MHB2006'!B33</f>
        <v>0</v>
      </c>
      <c r="Q33" s="10">
        <f>'MHB2005'!B33</f>
        <v>0</v>
      </c>
      <c r="R33" s="10">
        <f>'MHB2004'!B33</f>
        <v>0</v>
      </c>
      <c r="S33" s="10">
        <f>'MHB2003'!B33</f>
        <v>0</v>
      </c>
      <c r="T33" s="10">
        <f>'MHB2002'!B33</f>
        <v>0</v>
      </c>
      <c r="U33" s="10">
        <f>'MHB2001'!B33</f>
        <v>1</v>
      </c>
    </row>
    <row r="34" spans="1:21" s="10" customFormat="1" x14ac:dyDescent="0.3">
      <c r="A34" s="10" t="s">
        <v>9</v>
      </c>
      <c r="B34" s="10">
        <f>'MHB2020'!B34</f>
        <v>0</v>
      </c>
      <c r="C34" s="10">
        <f>'MHB2019'!B34</f>
        <v>0</v>
      </c>
      <c r="D34" s="10">
        <f>'MHB2018'!B34</f>
        <v>0</v>
      </c>
      <c r="E34" s="10">
        <f>'MHB2017'!B34</f>
        <v>0</v>
      </c>
      <c r="F34" s="10">
        <f>'MHB2016'!B34</f>
        <v>0</v>
      </c>
      <c r="G34" s="10">
        <f>'MHB2015'!B34</f>
        <v>0</v>
      </c>
      <c r="H34" s="10">
        <f>'MHB2014'!B34</f>
        <v>0</v>
      </c>
      <c r="I34" s="10">
        <f>'MHB2013'!B34</f>
        <v>0</v>
      </c>
      <c r="J34" s="10">
        <f>'MHB2012'!B34</f>
        <v>0</v>
      </c>
      <c r="K34" s="10">
        <f>'MHB2011'!B34</f>
        <v>0</v>
      </c>
      <c r="L34" s="10">
        <f>'MHB2010'!B34</f>
        <v>0</v>
      </c>
      <c r="M34" s="10">
        <f>'MHB2009'!B34</f>
        <v>0</v>
      </c>
      <c r="N34" s="10">
        <f>'MHB2008'!B34</f>
        <v>0</v>
      </c>
      <c r="O34" s="10">
        <f>'MHB2007'!B34</f>
        <v>0</v>
      </c>
      <c r="P34" s="10">
        <f>'MHB2006'!B34</f>
        <v>0</v>
      </c>
      <c r="Q34" s="10">
        <f>'MHB2005'!B34</f>
        <v>0</v>
      </c>
      <c r="R34" s="10">
        <f>'MHB2004'!B34</f>
        <v>0</v>
      </c>
      <c r="S34" s="10">
        <f>'MHB2003'!B34</f>
        <v>0</v>
      </c>
      <c r="T34" s="10">
        <f>'MHB2002'!B34</f>
        <v>0</v>
      </c>
      <c r="U34" s="10">
        <f>'MHB2001'!B34</f>
        <v>0</v>
      </c>
    </row>
    <row r="35" spans="1:21" s="10" customFormat="1" x14ac:dyDescent="0.3">
      <c r="A35" s="10" t="s">
        <v>10</v>
      </c>
      <c r="B35" s="10">
        <f>'MHB2020'!B35</f>
        <v>0</v>
      </c>
      <c r="C35" s="10">
        <f>'MHB2019'!B35</f>
        <v>0</v>
      </c>
      <c r="D35" s="10">
        <f>'MHB2018'!B35</f>
        <v>0</v>
      </c>
      <c r="E35" s="10">
        <f>'MHB2017'!B35</f>
        <v>0</v>
      </c>
      <c r="F35" s="10">
        <f>'MHB2016'!B35</f>
        <v>0</v>
      </c>
      <c r="G35" s="10">
        <f>'MHB2015'!B35</f>
        <v>0</v>
      </c>
      <c r="H35" s="10">
        <f>'MHB2014'!B35</f>
        <v>0</v>
      </c>
      <c r="I35" s="10">
        <f>'MHB2013'!B35</f>
        <v>0</v>
      </c>
      <c r="J35" s="10">
        <f>'MHB2012'!B35</f>
        <v>0</v>
      </c>
      <c r="K35" s="10">
        <f>'MHB2011'!B35</f>
        <v>0</v>
      </c>
      <c r="L35" s="10">
        <f>'MHB2010'!B35</f>
        <v>0</v>
      </c>
      <c r="M35" s="10">
        <f>'MHB2009'!B35</f>
        <v>0</v>
      </c>
      <c r="N35" s="10">
        <f>'MHB2008'!B35</f>
        <v>0</v>
      </c>
      <c r="O35" s="10">
        <f>'MHB2007'!B35</f>
        <v>0</v>
      </c>
      <c r="P35" s="10">
        <f>'MHB2006'!B35</f>
        <v>0</v>
      </c>
      <c r="Q35" s="10">
        <f>'MHB2005'!B35</f>
        <v>0</v>
      </c>
      <c r="R35" s="10">
        <f>'MHB2004'!B35</f>
        <v>0</v>
      </c>
      <c r="S35" s="10">
        <f>'MHB2003'!B35</f>
        <v>0</v>
      </c>
      <c r="T35" s="10">
        <f>'MHB2002'!B35</f>
        <v>0</v>
      </c>
      <c r="U35" s="10">
        <f>'MHB2001'!B35</f>
        <v>0</v>
      </c>
    </row>
    <row r="36" spans="1:21" s="10" customFormat="1" x14ac:dyDescent="0.3">
      <c r="A36" s="10" t="s">
        <v>35</v>
      </c>
      <c r="B36" s="10">
        <f>'MHB2020'!B36</f>
        <v>0</v>
      </c>
      <c r="C36" s="10">
        <f>'MHB2019'!B36</f>
        <v>0</v>
      </c>
      <c r="D36" s="10">
        <f>'MHB2018'!B36</f>
        <v>0</v>
      </c>
      <c r="E36" s="10">
        <f>'MHB2017'!B36</f>
        <v>0</v>
      </c>
      <c r="F36" s="10">
        <f>'MHB2016'!B36</f>
        <v>0</v>
      </c>
      <c r="G36" s="10">
        <f>'MHB2015'!B36</f>
        <v>0</v>
      </c>
      <c r="H36" s="10">
        <f>'MHB2014'!B36</f>
        <v>0</v>
      </c>
      <c r="I36" s="10">
        <f>'MHB2013'!B36</f>
        <v>0</v>
      </c>
      <c r="J36" s="10">
        <f>'MHB2012'!B36</f>
        <v>0</v>
      </c>
      <c r="K36" s="10">
        <f>'MHB2011'!B36</f>
        <v>0</v>
      </c>
      <c r="L36" s="10">
        <f>'MHB2010'!B36</f>
        <v>0</v>
      </c>
      <c r="M36" s="10">
        <f>'MHB2009'!B36</f>
        <v>0</v>
      </c>
      <c r="N36" s="10">
        <f>'MHB2008'!B36</f>
        <v>0</v>
      </c>
      <c r="O36" s="10">
        <f>'MHB2007'!B36</f>
        <v>0</v>
      </c>
      <c r="P36" s="10">
        <f>'MHB2006'!B36</f>
        <v>0</v>
      </c>
      <c r="Q36" s="10">
        <f>'MHB2005'!B36</f>
        <v>0</v>
      </c>
      <c r="R36" s="10">
        <f>'MHB2004'!B36</f>
        <v>0</v>
      </c>
      <c r="S36" s="10">
        <f>'MHB2003'!B36</f>
        <v>0</v>
      </c>
      <c r="T36" s="10">
        <f>'MHB2002'!B36</f>
        <v>0</v>
      </c>
      <c r="U36" s="10">
        <f>'MHB2001'!B36</f>
        <v>0</v>
      </c>
    </row>
    <row r="37" spans="1:21" s="10" customFormat="1" x14ac:dyDescent="0.3">
      <c r="A37" s="10" t="s">
        <v>12</v>
      </c>
      <c r="B37" s="10">
        <f>'MHB2020'!B37</f>
        <v>0</v>
      </c>
      <c r="C37" s="10">
        <f>'MHB2019'!B37</f>
        <v>0</v>
      </c>
      <c r="D37" s="10">
        <f>'MHB2018'!B37</f>
        <v>0</v>
      </c>
      <c r="E37" s="10">
        <f>'MHB2017'!B37</f>
        <v>0</v>
      </c>
      <c r="F37" s="10">
        <f>'MHB2016'!B37</f>
        <v>0</v>
      </c>
      <c r="G37" s="10">
        <f>'MHB2015'!B37</f>
        <v>0</v>
      </c>
      <c r="H37" s="10">
        <f>'MHB2014'!B37</f>
        <v>0</v>
      </c>
      <c r="I37" s="10">
        <f>'MHB2013'!B37</f>
        <v>0</v>
      </c>
      <c r="J37" s="10">
        <f>'MHB2012'!B37</f>
        <v>0</v>
      </c>
      <c r="K37" s="10">
        <f>'MHB2011'!B37</f>
        <v>0</v>
      </c>
      <c r="L37" s="10">
        <f>'MHB2010'!B37</f>
        <v>0</v>
      </c>
      <c r="M37" s="10">
        <f>'MHB2009'!B37</f>
        <v>0</v>
      </c>
      <c r="N37" s="10">
        <f>'MHB2008'!B37</f>
        <v>0</v>
      </c>
      <c r="O37" s="10">
        <f>'MHB2007'!B37</f>
        <v>0</v>
      </c>
      <c r="P37" s="10">
        <f>'MHB2006'!B37</f>
        <v>0</v>
      </c>
      <c r="Q37" s="10">
        <f>'MHB2005'!B37</f>
        <v>0</v>
      </c>
      <c r="R37" s="10">
        <f>'MHB2004'!B37</f>
        <v>1</v>
      </c>
      <c r="S37" s="10">
        <f>'MHB2003'!B37</f>
        <v>0</v>
      </c>
      <c r="T37" s="10">
        <f>'MHB2002'!B37</f>
        <v>1</v>
      </c>
      <c r="U37" s="10">
        <f>'MHB2001'!B37</f>
        <v>2</v>
      </c>
    </row>
    <row r="38" spans="1:21" s="31" customFormat="1" x14ac:dyDescent="0.3">
      <c r="A38" s="31" t="s">
        <v>37</v>
      </c>
      <c r="B38" s="31">
        <f>'MHB2020'!B38</f>
        <v>0</v>
      </c>
      <c r="C38" s="31">
        <f>'MHB2019'!B38</f>
        <v>0</v>
      </c>
      <c r="D38" s="31">
        <f>'MHB2018'!B38</f>
        <v>0</v>
      </c>
      <c r="E38" s="31">
        <f>'MHB2017'!B38</f>
        <v>0</v>
      </c>
      <c r="F38" s="31">
        <f>'MHB2016'!B38</f>
        <v>0</v>
      </c>
      <c r="G38" s="31">
        <f>'MHB2015'!B38</f>
        <v>0</v>
      </c>
      <c r="H38" s="31">
        <f>'MHB2014'!B38</f>
        <v>1</v>
      </c>
      <c r="I38" s="31">
        <f>'MHB2013'!B38</f>
        <v>1</v>
      </c>
      <c r="J38" s="31">
        <f>'MHB2012'!B38</f>
        <v>0</v>
      </c>
      <c r="K38" s="31">
        <f>'MHB2011'!B38</f>
        <v>0</v>
      </c>
      <c r="L38" s="31">
        <f>'MHB2010'!B38</f>
        <v>0</v>
      </c>
      <c r="M38" s="31">
        <f>'MHB2009'!B38</f>
        <v>0</v>
      </c>
      <c r="N38" s="31">
        <f>'MHB2008'!B38</f>
        <v>0</v>
      </c>
      <c r="O38" s="31">
        <f>'MHB2007'!B38</f>
        <v>0</v>
      </c>
      <c r="P38" s="31">
        <f>'MHB2006'!B38</f>
        <v>1</v>
      </c>
      <c r="Q38" s="31">
        <f>'MHB2005'!B38</f>
        <v>2</v>
      </c>
      <c r="R38" s="31">
        <f>'MHB2004'!B38</f>
        <v>1</v>
      </c>
      <c r="S38" s="31">
        <f>'MHB2003'!B38</f>
        <v>1</v>
      </c>
      <c r="T38" s="31">
        <f>'MHB2002'!B38</f>
        <v>1</v>
      </c>
      <c r="U38" s="31">
        <f>'MHB2001'!B38</f>
        <v>5</v>
      </c>
    </row>
    <row r="40" spans="1:21" x14ac:dyDescent="0.3">
      <c r="B40">
        <v>2019</v>
      </c>
      <c r="C40">
        <v>2018</v>
      </c>
      <c r="D40">
        <v>2017</v>
      </c>
      <c r="E40">
        <v>2016</v>
      </c>
      <c r="F40">
        <v>2015</v>
      </c>
      <c r="G40">
        <v>2014</v>
      </c>
      <c r="H40">
        <v>2013</v>
      </c>
      <c r="I40">
        <v>2012</v>
      </c>
      <c r="J40">
        <v>2011</v>
      </c>
      <c r="K40">
        <v>2010</v>
      </c>
      <c r="L40">
        <v>2009</v>
      </c>
      <c r="M40">
        <v>2008</v>
      </c>
      <c r="N40">
        <v>2007</v>
      </c>
      <c r="O40">
        <v>2006</v>
      </c>
      <c r="P40">
        <v>2005</v>
      </c>
      <c r="Q40">
        <v>2004</v>
      </c>
      <c r="R40">
        <v>2003</v>
      </c>
      <c r="S40">
        <v>2002</v>
      </c>
      <c r="T40">
        <v>2001</v>
      </c>
      <c r="U40">
        <v>2000</v>
      </c>
    </row>
    <row r="41" spans="1:21" x14ac:dyDescent="0.3">
      <c r="A41" s="3" t="s">
        <v>5</v>
      </c>
      <c r="B41">
        <f>B3+B12+B21+B30</f>
        <v>18</v>
      </c>
      <c r="C41">
        <f t="shared" ref="C41:U49" si="0">C3+C12+C21+C30</f>
        <v>15</v>
      </c>
      <c r="D41">
        <f t="shared" si="0"/>
        <v>12</v>
      </c>
      <c r="E41">
        <f t="shared" si="0"/>
        <v>14</v>
      </c>
      <c r="F41">
        <f t="shared" si="0"/>
        <v>25</v>
      </c>
      <c r="G41">
        <f t="shared" si="0"/>
        <v>13</v>
      </c>
      <c r="H41">
        <f t="shared" si="0"/>
        <v>25</v>
      </c>
      <c r="I41">
        <f t="shared" si="0"/>
        <v>18</v>
      </c>
      <c r="J41">
        <f t="shared" si="0"/>
        <v>17</v>
      </c>
      <c r="K41">
        <f t="shared" si="0"/>
        <v>28</v>
      </c>
      <c r="L41">
        <f t="shared" si="0"/>
        <v>29</v>
      </c>
      <c r="M41">
        <f t="shared" si="0"/>
        <v>33</v>
      </c>
      <c r="N41">
        <f t="shared" si="0"/>
        <v>25</v>
      </c>
      <c r="O41">
        <f t="shared" si="0"/>
        <v>22</v>
      </c>
      <c r="P41">
        <f t="shared" si="0"/>
        <v>36</v>
      </c>
      <c r="Q41">
        <f t="shared" si="0"/>
        <v>43</v>
      </c>
      <c r="R41">
        <f t="shared" si="0"/>
        <v>45</v>
      </c>
      <c r="S41">
        <f t="shared" si="0"/>
        <v>53</v>
      </c>
      <c r="T41">
        <f t="shared" si="0"/>
        <v>35</v>
      </c>
      <c r="U41">
        <f t="shared" si="0"/>
        <v>61</v>
      </c>
    </row>
    <row r="42" spans="1:21" x14ac:dyDescent="0.3">
      <c r="A42" s="3" t="s">
        <v>6</v>
      </c>
      <c r="B42">
        <f t="shared" ref="B42:Q49" si="1">B4+B13+B22+B31</f>
        <v>0</v>
      </c>
      <c r="C42">
        <f t="shared" si="1"/>
        <v>6</v>
      </c>
      <c r="D42">
        <f t="shared" si="1"/>
        <v>1</v>
      </c>
      <c r="E42">
        <f t="shared" si="1"/>
        <v>3</v>
      </c>
      <c r="F42">
        <f t="shared" si="1"/>
        <v>1</v>
      </c>
      <c r="G42">
        <f t="shared" si="1"/>
        <v>0</v>
      </c>
      <c r="H42">
        <f t="shared" si="1"/>
        <v>0</v>
      </c>
      <c r="I42">
        <f t="shared" si="1"/>
        <v>1</v>
      </c>
      <c r="J42">
        <f t="shared" si="1"/>
        <v>1</v>
      </c>
      <c r="K42">
        <f t="shared" si="1"/>
        <v>1</v>
      </c>
      <c r="L42">
        <f t="shared" si="1"/>
        <v>0</v>
      </c>
      <c r="M42">
        <f t="shared" si="1"/>
        <v>0</v>
      </c>
      <c r="N42">
        <f t="shared" si="1"/>
        <v>3</v>
      </c>
      <c r="O42">
        <f t="shared" si="1"/>
        <v>2</v>
      </c>
      <c r="P42">
        <f t="shared" si="1"/>
        <v>0</v>
      </c>
      <c r="Q42">
        <f t="shared" si="1"/>
        <v>0</v>
      </c>
      <c r="R42">
        <f t="shared" si="0"/>
        <v>2</v>
      </c>
      <c r="S42">
        <f t="shared" si="0"/>
        <v>4</v>
      </c>
      <c r="T42">
        <f t="shared" si="0"/>
        <v>0</v>
      </c>
      <c r="U42">
        <f t="shared" si="0"/>
        <v>3</v>
      </c>
    </row>
    <row r="43" spans="1:21" x14ac:dyDescent="0.3">
      <c r="A43" s="3" t="s">
        <v>33</v>
      </c>
      <c r="B43">
        <f t="shared" si="1"/>
        <v>4</v>
      </c>
      <c r="C43">
        <f t="shared" si="0"/>
        <v>0</v>
      </c>
      <c r="D43">
        <f t="shared" si="0"/>
        <v>1</v>
      </c>
      <c r="E43">
        <f t="shared" si="0"/>
        <v>2</v>
      </c>
      <c r="F43">
        <f t="shared" si="0"/>
        <v>4</v>
      </c>
      <c r="G43">
        <f t="shared" si="0"/>
        <v>3</v>
      </c>
      <c r="H43">
        <f t="shared" si="0"/>
        <v>1</v>
      </c>
      <c r="I43">
        <f t="shared" si="0"/>
        <v>2</v>
      </c>
      <c r="J43">
        <f t="shared" si="0"/>
        <v>2</v>
      </c>
      <c r="K43">
        <f t="shared" si="0"/>
        <v>5</v>
      </c>
      <c r="L43">
        <f t="shared" si="0"/>
        <v>1</v>
      </c>
      <c r="M43">
        <f t="shared" si="0"/>
        <v>5</v>
      </c>
      <c r="N43">
        <f t="shared" si="0"/>
        <v>4</v>
      </c>
      <c r="O43">
        <f t="shared" si="0"/>
        <v>5</v>
      </c>
      <c r="P43">
        <f t="shared" si="0"/>
        <v>4</v>
      </c>
      <c r="Q43">
        <f t="shared" si="0"/>
        <v>2</v>
      </c>
      <c r="R43">
        <f t="shared" si="0"/>
        <v>4</v>
      </c>
      <c r="S43">
        <f t="shared" si="0"/>
        <v>4</v>
      </c>
      <c r="T43">
        <f t="shared" si="0"/>
        <v>4</v>
      </c>
      <c r="U43">
        <f t="shared" si="0"/>
        <v>4</v>
      </c>
    </row>
    <row r="44" spans="1:21" x14ac:dyDescent="0.3">
      <c r="A44" s="3" t="s">
        <v>8</v>
      </c>
      <c r="B44">
        <f t="shared" si="1"/>
        <v>2</v>
      </c>
      <c r="C44">
        <f t="shared" si="0"/>
        <v>3</v>
      </c>
      <c r="D44">
        <f t="shared" si="0"/>
        <v>5</v>
      </c>
      <c r="E44">
        <f t="shared" si="0"/>
        <v>5</v>
      </c>
      <c r="F44">
        <f t="shared" si="0"/>
        <v>4</v>
      </c>
      <c r="G44">
        <f t="shared" si="0"/>
        <v>0</v>
      </c>
      <c r="H44">
        <f t="shared" si="0"/>
        <v>3</v>
      </c>
      <c r="I44">
        <f t="shared" si="0"/>
        <v>1</v>
      </c>
      <c r="J44">
        <f t="shared" si="0"/>
        <v>7</v>
      </c>
      <c r="K44">
        <f t="shared" si="0"/>
        <v>7</v>
      </c>
      <c r="L44">
        <f t="shared" si="0"/>
        <v>6</v>
      </c>
      <c r="M44">
        <f t="shared" si="0"/>
        <v>4</v>
      </c>
      <c r="N44">
        <f t="shared" si="0"/>
        <v>7</v>
      </c>
      <c r="O44">
        <f t="shared" si="0"/>
        <v>8</v>
      </c>
      <c r="P44">
        <f t="shared" si="0"/>
        <v>5</v>
      </c>
      <c r="Q44">
        <f t="shared" si="0"/>
        <v>4</v>
      </c>
      <c r="R44">
        <f t="shared" si="0"/>
        <v>8</v>
      </c>
      <c r="S44">
        <f t="shared" si="0"/>
        <v>4</v>
      </c>
      <c r="T44">
        <f t="shared" si="0"/>
        <v>4</v>
      </c>
      <c r="U44">
        <f t="shared" si="0"/>
        <v>8</v>
      </c>
    </row>
    <row r="45" spans="1:21" x14ac:dyDescent="0.3">
      <c r="A45" s="3" t="s">
        <v>9</v>
      </c>
      <c r="B45">
        <f t="shared" si="1"/>
        <v>0</v>
      </c>
      <c r="C45">
        <f t="shared" si="0"/>
        <v>0</v>
      </c>
      <c r="D45">
        <f t="shared" si="0"/>
        <v>1</v>
      </c>
      <c r="E45">
        <f t="shared" si="0"/>
        <v>3</v>
      </c>
      <c r="F45">
        <f t="shared" si="0"/>
        <v>6</v>
      </c>
      <c r="G45">
        <f t="shared" si="0"/>
        <v>2</v>
      </c>
      <c r="H45">
        <f t="shared" si="0"/>
        <v>3</v>
      </c>
      <c r="I45">
        <f t="shared" si="0"/>
        <v>5</v>
      </c>
      <c r="J45">
        <f t="shared" si="0"/>
        <v>10</v>
      </c>
      <c r="K45">
        <f t="shared" si="0"/>
        <v>8</v>
      </c>
      <c r="L45">
        <f t="shared" si="0"/>
        <v>7</v>
      </c>
      <c r="M45">
        <f t="shared" si="0"/>
        <v>3</v>
      </c>
      <c r="N45">
        <f t="shared" si="0"/>
        <v>9</v>
      </c>
      <c r="O45">
        <f t="shared" si="0"/>
        <v>13</v>
      </c>
      <c r="P45">
        <f t="shared" si="0"/>
        <v>10</v>
      </c>
      <c r="Q45">
        <f t="shared" si="0"/>
        <v>13</v>
      </c>
      <c r="R45">
        <f t="shared" si="0"/>
        <v>10</v>
      </c>
      <c r="S45">
        <f t="shared" si="0"/>
        <v>7</v>
      </c>
      <c r="T45">
        <f t="shared" si="0"/>
        <v>12</v>
      </c>
      <c r="U45">
        <f t="shared" si="0"/>
        <v>14</v>
      </c>
    </row>
    <row r="46" spans="1:21" x14ac:dyDescent="0.3">
      <c r="A46" s="3" t="s">
        <v>10</v>
      </c>
      <c r="B46">
        <f t="shared" si="1"/>
        <v>1</v>
      </c>
      <c r="C46">
        <f t="shared" si="0"/>
        <v>0</v>
      </c>
      <c r="D46">
        <f t="shared" si="0"/>
        <v>0</v>
      </c>
      <c r="E46">
        <f t="shared" si="0"/>
        <v>1</v>
      </c>
      <c r="F46">
        <f t="shared" si="0"/>
        <v>1</v>
      </c>
      <c r="G46">
        <f t="shared" si="0"/>
        <v>0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0"/>
        <v>0</v>
      </c>
      <c r="M46">
        <f t="shared" si="0"/>
        <v>0</v>
      </c>
      <c r="N46">
        <f t="shared" si="0"/>
        <v>1</v>
      </c>
      <c r="O46">
        <f t="shared" si="0"/>
        <v>0</v>
      </c>
      <c r="P46">
        <f t="shared" si="0"/>
        <v>0</v>
      </c>
      <c r="Q46">
        <f t="shared" si="0"/>
        <v>0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</row>
    <row r="47" spans="1:21" x14ac:dyDescent="0.3">
      <c r="A47" s="3" t="s">
        <v>35</v>
      </c>
      <c r="B47">
        <f t="shared" si="1"/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1</v>
      </c>
      <c r="J47">
        <f t="shared" si="0"/>
        <v>0</v>
      </c>
      <c r="K47">
        <f t="shared" si="0"/>
        <v>0</v>
      </c>
      <c r="L47">
        <f t="shared" si="0"/>
        <v>0</v>
      </c>
      <c r="M47">
        <f t="shared" si="0"/>
        <v>0</v>
      </c>
      <c r="N47">
        <f t="shared" si="0"/>
        <v>1</v>
      </c>
      <c r="O47">
        <f t="shared" si="0"/>
        <v>0</v>
      </c>
      <c r="P47">
        <f t="shared" si="0"/>
        <v>1</v>
      </c>
      <c r="Q47">
        <f t="shared" si="0"/>
        <v>0</v>
      </c>
      <c r="R47">
        <f t="shared" si="0"/>
        <v>2</v>
      </c>
      <c r="S47">
        <f t="shared" si="0"/>
        <v>0</v>
      </c>
      <c r="T47">
        <f t="shared" si="0"/>
        <v>0</v>
      </c>
      <c r="U47">
        <f t="shared" si="0"/>
        <v>0</v>
      </c>
    </row>
    <row r="48" spans="1:21" x14ac:dyDescent="0.3">
      <c r="A48" s="3" t="s">
        <v>12</v>
      </c>
      <c r="B48">
        <f t="shared" si="1"/>
        <v>25</v>
      </c>
      <c r="C48">
        <f t="shared" si="0"/>
        <v>19</v>
      </c>
      <c r="D48">
        <f t="shared" si="0"/>
        <v>19</v>
      </c>
      <c r="E48">
        <f t="shared" si="0"/>
        <v>16</v>
      </c>
      <c r="F48">
        <f t="shared" si="0"/>
        <v>16</v>
      </c>
      <c r="G48">
        <f t="shared" si="0"/>
        <v>8</v>
      </c>
      <c r="H48">
        <f t="shared" si="0"/>
        <v>16</v>
      </c>
      <c r="I48">
        <f t="shared" si="0"/>
        <v>10</v>
      </c>
      <c r="J48">
        <f t="shared" si="0"/>
        <v>13</v>
      </c>
      <c r="K48">
        <f t="shared" si="0"/>
        <v>12</v>
      </c>
      <c r="L48">
        <f t="shared" si="0"/>
        <v>21</v>
      </c>
      <c r="M48">
        <f t="shared" si="0"/>
        <v>21</v>
      </c>
      <c r="N48">
        <f t="shared" si="0"/>
        <v>36</v>
      </c>
      <c r="O48">
        <f t="shared" si="0"/>
        <v>15</v>
      </c>
      <c r="P48">
        <f t="shared" si="0"/>
        <v>12</v>
      </c>
      <c r="Q48">
        <f t="shared" si="0"/>
        <v>20</v>
      </c>
      <c r="R48">
        <f t="shared" si="0"/>
        <v>24</v>
      </c>
      <c r="S48">
        <f t="shared" si="0"/>
        <v>25</v>
      </c>
      <c r="T48">
        <f t="shared" si="0"/>
        <v>22</v>
      </c>
      <c r="U48">
        <f t="shared" si="0"/>
        <v>29</v>
      </c>
    </row>
    <row r="49" spans="1:21" x14ac:dyDescent="0.3">
      <c r="A49" s="3" t="s">
        <v>32</v>
      </c>
      <c r="B49">
        <f t="shared" si="1"/>
        <v>50</v>
      </c>
      <c r="C49">
        <f t="shared" si="0"/>
        <v>49</v>
      </c>
      <c r="D49">
        <f t="shared" si="0"/>
        <v>39</v>
      </c>
      <c r="E49">
        <f t="shared" si="0"/>
        <v>44</v>
      </c>
      <c r="F49">
        <f t="shared" si="0"/>
        <v>57</v>
      </c>
      <c r="G49">
        <f t="shared" si="0"/>
        <v>26</v>
      </c>
      <c r="H49">
        <f t="shared" si="0"/>
        <v>48</v>
      </c>
      <c r="I49">
        <f t="shared" si="0"/>
        <v>38</v>
      </c>
      <c r="J49">
        <f t="shared" si="0"/>
        <v>50</v>
      </c>
      <c r="K49">
        <f t="shared" si="0"/>
        <v>61</v>
      </c>
      <c r="L49">
        <f t="shared" si="0"/>
        <v>64</v>
      </c>
      <c r="M49">
        <f t="shared" si="0"/>
        <v>66</v>
      </c>
      <c r="N49">
        <f t="shared" si="0"/>
        <v>86</v>
      </c>
      <c r="O49">
        <f t="shared" si="0"/>
        <v>65</v>
      </c>
      <c r="P49">
        <f t="shared" si="0"/>
        <v>68</v>
      </c>
      <c r="Q49">
        <f t="shared" si="0"/>
        <v>82</v>
      </c>
      <c r="R49">
        <f t="shared" si="0"/>
        <v>95</v>
      </c>
      <c r="S49">
        <f t="shared" si="0"/>
        <v>97</v>
      </c>
      <c r="T49">
        <f t="shared" si="0"/>
        <v>77</v>
      </c>
      <c r="U49">
        <f t="shared" si="0"/>
        <v>119</v>
      </c>
    </row>
    <row r="51" spans="1:21" x14ac:dyDescent="0.3">
      <c r="A51" t="s">
        <v>209</v>
      </c>
      <c r="B51" t="str">
        <f>'MHB2020'!B41</f>
        <v>Bergfrei</v>
      </c>
    </row>
    <row r="52" spans="1:21" x14ac:dyDescent="0.3">
      <c r="A52" t="s">
        <v>43</v>
      </c>
      <c r="B52">
        <v>2019</v>
      </c>
      <c r="C52">
        <v>2018</v>
      </c>
      <c r="D52">
        <v>2017</v>
      </c>
      <c r="E52">
        <v>2016</v>
      </c>
      <c r="F52">
        <v>2015</v>
      </c>
      <c r="G52">
        <v>2014</v>
      </c>
      <c r="H52">
        <v>2013</v>
      </c>
      <c r="I52">
        <v>2012</v>
      </c>
      <c r="J52">
        <v>2011</v>
      </c>
      <c r="K52">
        <v>2010</v>
      </c>
      <c r="L52">
        <v>2009</v>
      </c>
      <c r="M52">
        <v>2008</v>
      </c>
      <c r="N52">
        <v>2007</v>
      </c>
      <c r="O52">
        <v>2006</v>
      </c>
      <c r="P52">
        <v>2005</v>
      </c>
      <c r="Q52">
        <v>2004</v>
      </c>
      <c r="R52">
        <v>2003</v>
      </c>
      <c r="S52">
        <v>2002</v>
      </c>
      <c r="T52">
        <v>2001</v>
      </c>
      <c r="U52">
        <v>2000</v>
      </c>
    </row>
    <row r="53" spans="1:21" s="7" customFormat="1" x14ac:dyDescent="0.3">
      <c r="A53" s="7" t="s">
        <v>51</v>
      </c>
      <c r="B53" s="7">
        <f>'MHB2020'!B42</f>
        <v>1</v>
      </c>
      <c r="C53" s="7">
        <f>'MHB2019'!B42</f>
        <v>2</v>
      </c>
      <c r="D53" s="7">
        <f>'MHB2018'!B42</f>
        <v>0</v>
      </c>
      <c r="E53" s="7">
        <f>'MHB2017'!B42</f>
        <v>1</v>
      </c>
      <c r="F53" s="7">
        <f>'MHB2016'!B42</f>
        <v>0</v>
      </c>
      <c r="G53" s="7">
        <f>'MHB2015'!B42</f>
        <v>1</v>
      </c>
      <c r="H53" s="7">
        <f>'MHB2014'!B42</f>
        <v>3</v>
      </c>
      <c r="I53" s="7">
        <f>'MHB2013'!B42</f>
        <v>0</v>
      </c>
      <c r="J53" s="7">
        <f>'MHB2012'!B42</f>
        <v>4</v>
      </c>
      <c r="K53" s="7">
        <f>'MHB2011'!B42</f>
        <v>1</v>
      </c>
      <c r="L53" s="7">
        <f>'MHB2010'!B42</f>
        <v>3</v>
      </c>
      <c r="M53" s="7">
        <f>'MHB2009'!B42</f>
        <v>0</v>
      </c>
      <c r="N53" s="7">
        <f>'MHB2008'!B42</f>
        <v>2</v>
      </c>
      <c r="O53" s="7">
        <f>'MHB2007'!B42</f>
        <v>5</v>
      </c>
      <c r="P53" s="7">
        <f>'MHB2006'!B42</f>
        <v>1</v>
      </c>
      <c r="Q53" s="7">
        <f>'MHB2005'!B42</f>
        <v>1</v>
      </c>
      <c r="R53" s="7">
        <f>'MHB2004'!B42</f>
        <v>0</v>
      </c>
      <c r="S53" s="7">
        <f>'MHB2003'!B42</f>
        <v>0</v>
      </c>
      <c r="T53" s="7">
        <f>'MHB2002'!B42</f>
        <v>0</v>
      </c>
      <c r="U53" s="7">
        <f>'MHB2001'!B42</f>
        <v>0</v>
      </c>
    </row>
    <row r="54" spans="1:21" s="7" customFormat="1" x14ac:dyDescent="0.3">
      <c r="A54" s="7" t="s">
        <v>65</v>
      </c>
      <c r="B54" s="7">
        <f>'MHB2020'!B43</f>
        <v>0</v>
      </c>
      <c r="C54" s="7">
        <f>'MHB2019'!B43</f>
        <v>0</v>
      </c>
      <c r="D54" s="7">
        <f>'MHB2018'!B43</f>
        <v>2</v>
      </c>
      <c r="E54" s="7">
        <f>'MHB2017'!B43</f>
        <v>2</v>
      </c>
      <c r="F54" s="7">
        <f>'MHB2016'!B43</f>
        <v>1</v>
      </c>
      <c r="G54" s="7">
        <f>'MHB2015'!B43</f>
        <v>0</v>
      </c>
      <c r="H54" s="7">
        <f>'MHB2014'!B43</f>
        <v>0</v>
      </c>
      <c r="I54" s="7">
        <f>'MHB2013'!B43</f>
        <v>2</v>
      </c>
      <c r="J54" s="7">
        <f>'MHB2012'!B43</f>
        <v>0</v>
      </c>
      <c r="K54" s="7">
        <f>'MHB2011'!B43</f>
        <v>2</v>
      </c>
      <c r="L54" s="7">
        <f>'MHB2010'!B43</f>
        <v>2</v>
      </c>
      <c r="M54" s="7">
        <f>'MHB2009'!B43</f>
        <v>2</v>
      </c>
      <c r="N54" s="7">
        <f>'MHB2008'!B43</f>
        <v>0</v>
      </c>
      <c r="O54" s="7">
        <f>'MHB2007'!B43</f>
        <v>1</v>
      </c>
      <c r="P54" s="7">
        <f>'MHB2006'!B43</f>
        <v>1</v>
      </c>
      <c r="Q54" s="7">
        <f>'MHB2005'!B43</f>
        <v>1</v>
      </c>
      <c r="R54" s="7">
        <f>'MHB2004'!B43</f>
        <v>0</v>
      </c>
      <c r="S54" s="7">
        <f>'MHB2003'!B43</f>
        <v>0</v>
      </c>
      <c r="T54" s="7">
        <f>'MHB2002'!B43</f>
        <v>0</v>
      </c>
      <c r="U54" s="7">
        <f>'MHB2001'!B43</f>
        <v>0</v>
      </c>
    </row>
    <row r="55" spans="1:21" s="7" customFormat="1" x14ac:dyDescent="0.3">
      <c r="A55" s="7" t="s">
        <v>44</v>
      </c>
      <c r="B55" s="7">
        <f>'MHB2020'!B44</f>
        <v>0</v>
      </c>
      <c r="C55" s="7">
        <f>'MHB2019'!B44</f>
        <v>1</v>
      </c>
      <c r="D55" s="7">
        <f>'MHB2018'!B44</f>
        <v>1</v>
      </c>
      <c r="E55" s="7">
        <f>'MHB2017'!B44</f>
        <v>1</v>
      </c>
      <c r="F55" s="7">
        <f>'MHB2016'!B44</f>
        <v>2</v>
      </c>
      <c r="G55" s="7">
        <f>'MHB2015'!B44</f>
        <v>2</v>
      </c>
      <c r="H55" s="7">
        <f>'MHB2014'!B44</f>
        <v>0</v>
      </c>
      <c r="I55" s="7">
        <f>'MHB2013'!B44</f>
        <v>3</v>
      </c>
      <c r="J55" s="7">
        <f>'MHB2012'!B44</f>
        <v>0</v>
      </c>
      <c r="K55" s="7">
        <f>'MHB2011'!B44</f>
        <v>3</v>
      </c>
      <c r="L55" s="7">
        <f>'MHB2010'!B44</f>
        <v>0</v>
      </c>
      <c r="M55" s="7">
        <f>'MHB2009'!B44</f>
        <v>2</v>
      </c>
      <c r="N55" s="7">
        <f>'MHB2008'!B44</f>
        <v>2</v>
      </c>
      <c r="O55" s="7">
        <f>'MHB2007'!B44</f>
        <v>1</v>
      </c>
      <c r="P55" s="7">
        <f>'MHB2006'!B44</f>
        <v>0</v>
      </c>
      <c r="Q55" s="7">
        <f>'MHB2005'!B44</f>
        <v>0</v>
      </c>
      <c r="R55" s="7">
        <f>'MHB2004'!B44</f>
        <v>0</v>
      </c>
      <c r="S55" s="7">
        <f>'MHB2003'!B44</f>
        <v>0</v>
      </c>
      <c r="T55" s="7">
        <f>'MHB2002'!B44</f>
        <v>0</v>
      </c>
      <c r="U55" s="7">
        <f>'MHB2001'!B44</f>
        <v>0</v>
      </c>
    </row>
    <row r="56" spans="1:21" s="7" customFormat="1" x14ac:dyDescent="0.3">
      <c r="A56" s="7" t="s">
        <v>45</v>
      </c>
      <c r="B56" s="7">
        <f>'MHB2020'!B45</f>
        <v>0</v>
      </c>
      <c r="C56" s="7">
        <f>'MHB2019'!B45</f>
        <v>0</v>
      </c>
      <c r="D56" s="7">
        <f>'MHB2018'!B45</f>
        <v>2</v>
      </c>
      <c r="E56" s="7">
        <f>'MHB2017'!B45</f>
        <v>0</v>
      </c>
      <c r="F56" s="7">
        <f>'MHB2016'!B45</f>
        <v>0</v>
      </c>
      <c r="G56" s="7">
        <f>'MHB2015'!B45</f>
        <v>0</v>
      </c>
      <c r="H56" s="7">
        <f>'MHB2014'!B45</f>
        <v>0</v>
      </c>
      <c r="I56" s="7">
        <f>'MHB2013'!B45</f>
        <v>2</v>
      </c>
      <c r="J56" s="7">
        <f>'MHB2012'!B45</f>
        <v>1</v>
      </c>
      <c r="K56" s="7">
        <f>'MHB2011'!B45</f>
        <v>2</v>
      </c>
      <c r="L56" s="7">
        <f>'MHB2010'!B45</f>
        <v>1</v>
      </c>
      <c r="M56" s="7">
        <f>'MHB2009'!B45</f>
        <v>1</v>
      </c>
      <c r="N56" s="7">
        <f>'MHB2008'!B45</f>
        <v>1</v>
      </c>
      <c r="O56" s="7">
        <f>'MHB2007'!B45</f>
        <v>2</v>
      </c>
      <c r="P56" s="7">
        <f>'MHB2006'!B45</f>
        <v>2</v>
      </c>
      <c r="Q56" s="7">
        <f>'MHB2005'!B45</f>
        <v>1</v>
      </c>
      <c r="R56" s="7">
        <f>'MHB2004'!B45</f>
        <v>0</v>
      </c>
      <c r="S56" s="7">
        <f>'MHB2003'!B45</f>
        <v>0</v>
      </c>
      <c r="T56" s="7">
        <f>'MHB2002'!B45</f>
        <v>0</v>
      </c>
      <c r="U56" s="7">
        <f>'MHB2001'!B45</f>
        <v>0</v>
      </c>
    </row>
    <row r="57" spans="1:21" s="7" customFormat="1" x14ac:dyDescent="0.3">
      <c r="A57" s="7" t="s">
        <v>46</v>
      </c>
      <c r="B57" s="7">
        <f>'MHB2020'!B46</f>
        <v>1</v>
      </c>
      <c r="C57" s="7">
        <f>'MHB2019'!B46</f>
        <v>1</v>
      </c>
      <c r="D57" s="7">
        <f>'MHB2018'!B46</f>
        <v>1</v>
      </c>
      <c r="E57" s="7">
        <f>'MHB2017'!B46</f>
        <v>1</v>
      </c>
      <c r="F57" s="7">
        <f>'MHB2016'!B46</f>
        <v>2</v>
      </c>
      <c r="G57" s="7">
        <f>'MHB2015'!B46</f>
        <v>1</v>
      </c>
      <c r="H57" s="7">
        <f>'MHB2014'!B46</f>
        <v>1</v>
      </c>
      <c r="I57" s="7">
        <f>'MHB2013'!B46</f>
        <v>0</v>
      </c>
      <c r="J57" s="7">
        <f>'MHB2012'!B46</f>
        <v>0</v>
      </c>
      <c r="K57" s="7">
        <f>'MHB2011'!B46</f>
        <v>2</v>
      </c>
      <c r="L57" s="7">
        <f>'MHB2010'!B46</f>
        <v>2</v>
      </c>
      <c r="M57" s="7">
        <f>'MHB2009'!B46</f>
        <v>2</v>
      </c>
      <c r="N57" s="7">
        <f>'MHB2008'!B46</f>
        <v>0</v>
      </c>
      <c r="O57" s="7">
        <f>'MHB2007'!B46</f>
        <v>1</v>
      </c>
      <c r="P57" s="7">
        <f>'MHB2006'!B46</f>
        <v>0</v>
      </c>
      <c r="Q57" s="7">
        <f>'MHB2005'!B46</f>
        <v>3</v>
      </c>
      <c r="R57" s="7">
        <f>'MHB2004'!B46</f>
        <v>0</v>
      </c>
      <c r="S57" s="7">
        <f>'MHB2003'!B46</f>
        <v>0</v>
      </c>
      <c r="T57" s="7">
        <f>'MHB2002'!B46</f>
        <v>0</v>
      </c>
      <c r="U57" s="7">
        <f>'MHB2001'!B46</f>
        <v>0</v>
      </c>
    </row>
    <row r="58" spans="1:21" s="7" customFormat="1" x14ac:dyDescent="0.3">
      <c r="A58" s="7" t="s">
        <v>47</v>
      </c>
      <c r="B58" s="7">
        <f>'MHB2020'!B47</f>
        <v>3</v>
      </c>
      <c r="C58" s="7">
        <f>'MHB2019'!B47</f>
        <v>8</v>
      </c>
      <c r="D58" s="7">
        <f>'MHB2018'!B47</f>
        <v>3</v>
      </c>
      <c r="E58" s="7">
        <f>'MHB2017'!B47</f>
        <v>4</v>
      </c>
      <c r="F58" s="7">
        <f>'MHB2016'!B47</f>
        <v>6</v>
      </c>
      <c r="G58" s="7">
        <f>'MHB2015'!B47</f>
        <v>2</v>
      </c>
      <c r="H58" s="7">
        <f>'MHB2014'!B47</f>
        <v>8</v>
      </c>
      <c r="I58" s="7">
        <f>'MHB2013'!B47</f>
        <v>2</v>
      </c>
      <c r="J58" s="7">
        <f>'MHB2012'!B47</f>
        <v>4</v>
      </c>
      <c r="K58" s="7">
        <f>'MHB2011'!B47</f>
        <v>11</v>
      </c>
      <c r="L58" s="7">
        <f>'MHB2010'!B47</f>
        <v>4</v>
      </c>
      <c r="M58" s="7">
        <f>'MHB2009'!B47</f>
        <v>7</v>
      </c>
      <c r="N58" s="7">
        <f>'MHB2008'!B47</f>
        <v>10</v>
      </c>
      <c r="O58" s="7">
        <f>'MHB2007'!B47</f>
        <v>5</v>
      </c>
      <c r="P58" s="7">
        <f>'MHB2006'!B47</f>
        <v>9</v>
      </c>
      <c r="Q58" s="7">
        <f>'MHB2005'!B47</f>
        <v>3</v>
      </c>
      <c r="R58" s="7">
        <f>'MHB2004'!B47</f>
        <v>0</v>
      </c>
      <c r="S58" s="7">
        <f>'MHB2003'!B47</f>
        <v>0</v>
      </c>
      <c r="T58" s="7">
        <f>'MHB2002'!B47</f>
        <v>0</v>
      </c>
      <c r="U58" s="7">
        <f>'MHB2001'!B47</f>
        <v>0</v>
      </c>
    </row>
    <row r="59" spans="1:21" s="7" customFormat="1" x14ac:dyDescent="0.3">
      <c r="A59" s="7" t="s">
        <v>48</v>
      </c>
      <c r="B59" s="7">
        <f>'MHB2020'!B48</f>
        <v>4</v>
      </c>
      <c r="C59" s="7">
        <f>'MHB2019'!B48</f>
        <v>0</v>
      </c>
      <c r="D59" s="7">
        <f>'MHB2018'!B48</f>
        <v>3</v>
      </c>
      <c r="E59" s="7">
        <f>'MHB2017'!B48</f>
        <v>1</v>
      </c>
      <c r="F59" s="7">
        <f>'MHB2016'!B48</f>
        <v>2</v>
      </c>
      <c r="G59" s="7">
        <f>'MHB2015'!B48</f>
        <v>0</v>
      </c>
      <c r="H59" s="7">
        <f>'MHB2014'!B48</f>
        <v>1</v>
      </c>
      <c r="I59" s="7">
        <f>'MHB2013'!B48</f>
        <v>3</v>
      </c>
      <c r="J59" s="7">
        <f>'MHB2012'!B48</f>
        <v>2</v>
      </c>
      <c r="K59" s="7">
        <f>'MHB2011'!B48</f>
        <v>1</v>
      </c>
      <c r="L59" s="7">
        <f>'MHB2010'!B48</f>
        <v>4</v>
      </c>
      <c r="M59" s="7">
        <f>'MHB2009'!B48</f>
        <v>1</v>
      </c>
      <c r="N59" s="7">
        <f>'MHB2008'!B48</f>
        <v>1</v>
      </c>
      <c r="O59" s="7">
        <f>'MHB2007'!B48</f>
        <v>3</v>
      </c>
      <c r="P59" s="7">
        <f>'MHB2006'!B48</f>
        <v>0</v>
      </c>
      <c r="Q59" s="7">
        <f>'MHB2005'!B48</f>
        <v>4</v>
      </c>
      <c r="R59" s="7">
        <f>'MHB2004'!B48</f>
        <v>0</v>
      </c>
      <c r="S59" s="7">
        <f>'MHB2003'!B48</f>
        <v>0</v>
      </c>
      <c r="T59" s="7">
        <f>'MHB2002'!B48</f>
        <v>0</v>
      </c>
      <c r="U59" s="7">
        <f>'MHB2001'!B48</f>
        <v>0</v>
      </c>
    </row>
    <row r="60" spans="1:21" s="7" customFormat="1" x14ac:dyDescent="0.3">
      <c r="A60" s="7" t="s">
        <v>49</v>
      </c>
      <c r="B60" s="7">
        <f>'MHB2020'!B49</f>
        <v>5</v>
      </c>
      <c r="C60" s="7">
        <f>'MHB2019'!B49</f>
        <v>3</v>
      </c>
      <c r="D60" s="7">
        <f>'MHB2018'!B49</f>
        <v>1</v>
      </c>
      <c r="E60" s="7">
        <f>'MHB2017'!B49</f>
        <v>2</v>
      </c>
      <c r="F60" s="7">
        <f>'MHB2016'!B49</f>
        <v>3</v>
      </c>
      <c r="G60" s="7">
        <f>'MHB2015'!B49</f>
        <v>2</v>
      </c>
      <c r="H60" s="7">
        <f>'MHB2014'!B49</f>
        <v>4</v>
      </c>
      <c r="I60" s="7">
        <f>'MHB2013'!B49</f>
        <v>2</v>
      </c>
      <c r="J60" s="7">
        <f>'MHB2012'!B49</f>
        <v>0</v>
      </c>
      <c r="K60" s="7">
        <f>'MHB2011'!B49</f>
        <v>2</v>
      </c>
      <c r="L60" s="7">
        <f>'MHB2010'!B49</f>
        <v>0</v>
      </c>
      <c r="M60" s="7">
        <f>'MHB2009'!B49</f>
        <v>3</v>
      </c>
      <c r="N60" s="7">
        <f>'MHB2008'!B49</f>
        <v>2</v>
      </c>
      <c r="O60" s="7">
        <f>'MHB2007'!B49</f>
        <v>4</v>
      </c>
      <c r="P60" s="7">
        <f>'MHB2006'!B49</f>
        <v>1</v>
      </c>
      <c r="Q60" s="7">
        <f>'MHB2005'!B49</f>
        <v>4</v>
      </c>
      <c r="R60" s="7">
        <f>'MHB2004'!B49</f>
        <v>0</v>
      </c>
      <c r="S60" s="7">
        <f>'MHB2003'!B49</f>
        <v>0</v>
      </c>
      <c r="T60" s="7">
        <f>'MHB2002'!B49</f>
        <v>0</v>
      </c>
      <c r="U60" s="7">
        <f>'MHB2001'!B49</f>
        <v>0</v>
      </c>
    </row>
    <row r="61" spans="1:21" s="7" customFormat="1" x14ac:dyDescent="0.3">
      <c r="A61" s="7" t="s">
        <v>50</v>
      </c>
      <c r="B61" s="7">
        <f>'MHB2020'!B50</f>
        <v>2</v>
      </c>
      <c r="C61" s="7">
        <f>'MHB2019'!B50</f>
        <v>0</v>
      </c>
      <c r="D61" s="7">
        <f>'MHB2018'!B50</f>
        <v>0</v>
      </c>
      <c r="E61" s="7">
        <f>'MHB2017'!B50</f>
        <v>0</v>
      </c>
      <c r="F61" s="7">
        <f>'MHB2016'!B50</f>
        <v>5</v>
      </c>
      <c r="G61" s="7">
        <f>'MHB2015'!B50</f>
        <v>1</v>
      </c>
      <c r="H61" s="7">
        <f>'MHB2014'!B50</f>
        <v>1</v>
      </c>
      <c r="I61" s="7">
        <f>'MHB2013'!B50</f>
        <v>2</v>
      </c>
      <c r="J61" s="7">
        <f>'MHB2012'!B50</f>
        <v>1</v>
      </c>
      <c r="K61" s="7">
        <f>'MHB2011'!B50</f>
        <v>0</v>
      </c>
      <c r="L61" s="7">
        <f>'MHB2010'!B50</f>
        <v>0</v>
      </c>
      <c r="M61" s="7">
        <f>'MHB2009'!B50</f>
        <v>0</v>
      </c>
      <c r="N61" s="7">
        <f>'MHB2008'!B50</f>
        <v>1</v>
      </c>
      <c r="O61" s="7">
        <f>'MHB2007'!B50</f>
        <v>0</v>
      </c>
      <c r="P61" s="7">
        <f>'MHB2006'!B50</f>
        <v>1</v>
      </c>
      <c r="Q61" s="7">
        <f>'MHB2005'!B50</f>
        <v>1</v>
      </c>
      <c r="R61" s="7">
        <f>'MHB2004'!B50</f>
        <v>0</v>
      </c>
      <c r="S61" s="7">
        <f>'MHB2003'!B50</f>
        <v>0</v>
      </c>
      <c r="T61" s="7">
        <f>'MHB2002'!B50</f>
        <v>0</v>
      </c>
      <c r="U61" s="7">
        <f>'MHB2001'!B50</f>
        <v>0</v>
      </c>
    </row>
    <row r="62" spans="1:21" s="27" customFormat="1" x14ac:dyDescent="0.3">
      <c r="A62" s="27" t="s">
        <v>34</v>
      </c>
      <c r="B62" s="27">
        <f>'MHB2020'!B51</f>
        <v>16</v>
      </c>
      <c r="C62" s="27">
        <f>'MHB2019'!B51</f>
        <v>15</v>
      </c>
      <c r="D62" s="27">
        <f>'MHB2018'!B51</f>
        <v>13</v>
      </c>
      <c r="E62" s="27">
        <f>'MHB2017'!B51</f>
        <v>12</v>
      </c>
      <c r="F62" s="27">
        <f>'MHB2016'!B51</f>
        <v>21</v>
      </c>
      <c r="G62" s="27">
        <f>'MHB2015'!B51</f>
        <v>9</v>
      </c>
      <c r="H62" s="27">
        <f>'MHB2014'!B51</f>
        <v>18</v>
      </c>
      <c r="I62" s="27">
        <f>'MHB2013'!B51</f>
        <v>16</v>
      </c>
      <c r="J62" s="27">
        <f>'MHB2012'!B51</f>
        <v>12</v>
      </c>
      <c r="K62" s="27">
        <f>'MHB2011'!B51</f>
        <v>24</v>
      </c>
      <c r="L62" s="27">
        <f>'MHB2010'!B51</f>
        <v>16</v>
      </c>
      <c r="M62" s="27">
        <f>'MHB2009'!B51</f>
        <v>18</v>
      </c>
      <c r="N62" s="27">
        <f>'MHB2008'!B51</f>
        <v>19</v>
      </c>
      <c r="O62" s="27">
        <f>'MHB2007'!B51</f>
        <v>22</v>
      </c>
      <c r="P62" s="27">
        <f>'MHB2006'!B51</f>
        <v>15</v>
      </c>
      <c r="Q62" s="27">
        <f>'MHB2005'!B51</f>
        <v>18</v>
      </c>
      <c r="R62" s="27">
        <f>'MHB2004'!B51</f>
        <v>0</v>
      </c>
      <c r="S62" s="27">
        <f>'MHB2003'!B51</f>
        <v>0</v>
      </c>
      <c r="T62" s="27">
        <f>'MHB2002'!B51</f>
        <v>0</v>
      </c>
      <c r="U62" s="27">
        <f>'MHB2001'!B51</f>
        <v>0</v>
      </c>
    </row>
    <row r="63" spans="1:21" s="8" customFormat="1" x14ac:dyDescent="0.3">
      <c r="A63" s="8" t="s">
        <v>51</v>
      </c>
      <c r="B63" s="8">
        <f>'MHB2020'!B52</f>
        <v>3</v>
      </c>
      <c r="C63" s="8">
        <f>'MHB2019'!B52</f>
        <v>4</v>
      </c>
      <c r="D63" s="8">
        <f>'MHB2018'!B52</f>
        <v>3</v>
      </c>
      <c r="E63" s="8">
        <f>'MHB2017'!B52</f>
        <v>2</v>
      </c>
      <c r="F63" s="8">
        <f>'MHB2016'!B52</f>
        <v>2</v>
      </c>
      <c r="G63" s="8">
        <f>'MHB2015'!B52</f>
        <v>0</v>
      </c>
      <c r="H63" s="8">
        <f>'MHB2014'!B52</f>
        <v>4</v>
      </c>
      <c r="I63" s="8">
        <f>'MHB2013'!B52</f>
        <v>1</v>
      </c>
      <c r="J63" s="8">
        <f>'MHB2012'!B52</f>
        <v>3</v>
      </c>
      <c r="K63" s="8">
        <f>'MHB2011'!B52</f>
        <v>4</v>
      </c>
      <c r="L63" s="8">
        <f>'MHB2010'!B52</f>
        <v>5</v>
      </c>
      <c r="M63" s="8">
        <f>'MHB2009'!B52</f>
        <v>5</v>
      </c>
      <c r="N63" s="8">
        <f>'MHB2008'!B52</f>
        <v>4</v>
      </c>
      <c r="O63" s="8">
        <f>'MHB2007'!B52</f>
        <v>7</v>
      </c>
      <c r="P63" s="8">
        <f>'MHB2006'!B52</f>
        <v>8</v>
      </c>
      <c r="Q63" s="8">
        <f>'MHB2005'!B52</f>
        <v>8</v>
      </c>
      <c r="R63" s="8">
        <f>'MHB2004'!B52</f>
        <v>0</v>
      </c>
      <c r="S63" s="8">
        <f>'MHB2003'!B52</f>
        <v>0</v>
      </c>
      <c r="T63" s="8">
        <f>'MHB2002'!B52</f>
        <v>0</v>
      </c>
      <c r="U63" s="8">
        <f>'MHB2001'!B52</f>
        <v>0</v>
      </c>
    </row>
    <row r="64" spans="1:21" s="8" customFormat="1" x14ac:dyDescent="0.3">
      <c r="A64" s="8" t="s">
        <v>65</v>
      </c>
      <c r="B64" s="8">
        <f>'MHB2020'!B53</f>
        <v>1</v>
      </c>
      <c r="C64" s="8">
        <f>'MHB2019'!B53</f>
        <v>1</v>
      </c>
      <c r="D64" s="8">
        <f>'MHB2018'!B53</f>
        <v>0</v>
      </c>
      <c r="E64" s="8">
        <f>'MHB2017'!B53</f>
        <v>1</v>
      </c>
      <c r="F64" s="8">
        <f>'MHB2016'!B53</f>
        <v>3</v>
      </c>
      <c r="G64" s="8">
        <f>'MHB2015'!B53</f>
        <v>1</v>
      </c>
      <c r="H64" s="8">
        <f>'MHB2014'!B53</f>
        <v>1</v>
      </c>
      <c r="I64" s="8">
        <f>'MHB2013'!B53</f>
        <v>0</v>
      </c>
      <c r="J64" s="8">
        <f>'MHB2012'!B53</f>
        <v>0</v>
      </c>
      <c r="K64" s="8">
        <f>'MHB2011'!B53</f>
        <v>1</v>
      </c>
      <c r="L64" s="8">
        <f>'MHB2010'!B53</f>
        <v>1</v>
      </c>
      <c r="M64" s="8">
        <f>'MHB2009'!B53</f>
        <v>0</v>
      </c>
      <c r="N64" s="8">
        <f>'MHB2008'!B53</f>
        <v>3</v>
      </c>
      <c r="O64" s="8">
        <f>'MHB2007'!B53</f>
        <v>2</v>
      </c>
      <c r="P64" s="8">
        <f>'MHB2006'!B53</f>
        <v>1</v>
      </c>
      <c r="Q64" s="8">
        <f>'MHB2005'!B53</f>
        <v>1</v>
      </c>
      <c r="R64" s="8">
        <f>'MHB2004'!B53</f>
        <v>0</v>
      </c>
      <c r="S64" s="8">
        <f>'MHB2003'!B53</f>
        <v>0</v>
      </c>
      <c r="T64" s="8">
        <f>'MHB2002'!B53</f>
        <v>0</v>
      </c>
      <c r="U64" s="8">
        <f>'MHB2001'!B53</f>
        <v>0</v>
      </c>
    </row>
    <row r="65" spans="1:21" s="8" customFormat="1" x14ac:dyDescent="0.3">
      <c r="A65" s="8" t="s">
        <v>44</v>
      </c>
      <c r="B65" s="8">
        <f>'MHB2020'!B54</f>
        <v>4</v>
      </c>
      <c r="C65" s="8">
        <f>'MHB2019'!B54</f>
        <v>5</v>
      </c>
      <c r="D65" s="8">
        <f>'MHB2018'!B54</f>
        <v>3</v>
      </c>
      <c r="E65" s="8">
        <f>'MHB2017'!B54</f>
        <v>4</v>
      </c>
      <c r="F65" s="8">
        <f>'MHB2016'!B54</f>
        <v>1</v>
      </c>
      <c r="G65" s="8">
        <f>'MHB2015'!B54</f>
        <v>1</v>
      </c>
      <c r="H65" s="8">
        <f>'MHB2014'!B54</f>
        <v>1</v>
      </c>
      <c r="I65" s="8">
        <f>'MHB2013'!B54</f>
        <v>2</v>
      </c>
      <c r="J65" s="8">
        <f>'MHB2012'!B54</f>
        <v>1</v>
      </c>
      <c r="K65" s="8">
        <f>'MHB2011'!B54</f>
        <v>0</v>
      </c>
      <c r="L65" s="8">
        <f>'MHB2010'!B54</f>
        <v>4</v>
      </c>
      <c r="M65" s="8">
        <f>'MHB2009'!B54</f>
        <v>1</v>
      </c>
      <c r="N65" s="8">
        <f>'MHB2008'!B54</f>
        <v>7</v>
      </c>
      <c r="O65" s="8">
        <f>'MHB2007'!B54</f>
        <v>3</v>
      </c>
      <c r="P65" s="8">
        <f>'MHB2006'!B54</f>
        <v>4</v>
      </c>
      <c r="Q65" s="8">
        <f>'MHB2005'!B54</f>
        <v>5</v>
      </c>
      <c r="R65" s="8">
        <f>'MHB2004'!B54</f>
        <v>0</v>
      </c>
      <c r="S65" s="8">
        <f>'MHB2003'!B54</f>
        <v>0</v>
      </c>
      <c r="T65" s="8">
        <f>'MHB2002'!B54</f>
        <v>0</v>
      </c>
      <c r="U65" s="8">
        <f>'MHB2001'!B54</f>
        <v>0</v>
      </c>
    </row>
    <row r="66" spans="1:21" s="8" customFormat="1" x14ac:dyDescent="0.3">
      <c r="A66" s="8" t="s">
        <v>45</v>
      </c>
      <c r="B66" s="8">
        <f>'MHB2020'!B55</f>
        <v>6</v>
      </c>
      <c r="C66" s="8">
        <f>'MHB2019'!B55</f>
        <v>2</v>
      </c>
      <c r="D66" s="8">
        <f>'MHB2018'!B55</f>
        <v>0</v>
      </c>
      <c r="E66" s="8">
        <f>'MHB2017'!B55</f>
        <v>2</v>
      </c>
      <c r="F66" s="8">
        <f>'MHB2016'!B55</f>
        <v>3</v>
      </c>
      <c r="G66" s="8">
        <f>'MHB2015'!B55</f>
        <v>2</v>
      </c>
      <c r="H66" s="8">
        <f>'MHB2014'!B55</f>
        <v>1</v>
      </c>
      <c r="I66" s="8">
        <f>'MHB2013'!B55</f>
        <v>2</v>
      </c>
      <c r="J66" s="8">
        <f>'MHB2012'!B55</f>
        <v>0</v>
      </c>
      <c r="K66" s="8">
        <f>'MHB2011'!B55</f>
        <v>2</v>
      </c>
      <c r="L66" s="8">
        <f>'MHB2010'!B55</f>
        <v>4</v>
      </c>
      <c r="M66" s="8">
        <f>'MHB2009'!B55</f>
        <v>2</v>
      </c>
      <c r="N66" s="8">
        <f>'MHB2008'!B55</f>
        <v>4</v>
      </c>
      <c r="O66" s="8">
        <f>'MHB2007'!B55</f>
        <v>3</v>
      </c>
      <c r="P66" s="8">
        <f>'MHB2006'!B55</f>
        <v>2</v>
      </c>
      <c r="Q66" s="8">
        <f>'MHB2005'!B55</f>
        <v>0</v>
      </c>
      <c r="R66" s="8">
        <f>'MHB2004'!B55</f>
        <v>0</v>
      </c>
      <c r="S66" s="8">
        <f>'MHB2003'!B55</f>
        <v>0</v>
      </c>
      <c r="T66" s="8">
        <f>'MHB2002'!B55</f>
        <v>0</v>
      </c>
      <c r="U66" s="8">
        <f>'MHB2001'!B55</f>
        <v>0</v>
      </c>
    </row>
    <row r="67" spans="1:21" s="8" customFormat="1" x14ac:dyDescent="0.3">
      <c r="A67" s="8" t="s">
        <v>46</v>
      </c>
      <c r="B67" s="8">
        <f>'MHB2020'!B56</f>
        <v>4</v>
      </c>
      <c r="C67" s="8">
        <f>'MHB2019'!B56</f>
        <v>1</v>
      </c>
      <c r="D67" s="8">
        <f>'MHB2018'!B56</f>
        <v>3</v>
      </c>
      <c r="E67" s="8">
        <f>'MHB2017'!B56</f>
        <v>0</v>
      </c>
      <c r="F67" s="8">
        <f>'MHB2016'!B56</f>
        <v>0</v>
      </c>
      <c r="G67" s="8">
        <f>'MHB2015'!B56</f>
        <v>2</v>
      </c>
      <c r="H67" s="8">
        <f>'MHB2014'!B56</f>
        <v>1</v>
      </c>
      <c r="I67" s="8">
        <f>'MHB2013'!B56</f>
        <v>0</v>
      </c>
      <c r="J67" s="8">
        <f>'MHB2012'!B56</f>
        <v>4</v>
      </c>
      <c r="K67" s="8">
        <f>'MHB2011'!B56</f>
        <v>1</v>
      </c>
      <c r="L67" s="8">
        <f>'MHB2010'!B56</f>
        <v>4</v>
      </c>
      <c r="M67" s="8">
        <f>'MHB2009'!B56</f>
        <v>2</v>
      </c>
      <c r="N67" s="8">
        <f>'MHB2008'!B56</f>
        <v>2</v>
      </c>
      <c r="O67" s="8">
        <f>'MHB2007'!B56</f>
        <v>6</v>
      </c>
      <c r="P67" s="8">
        <f>'MHB2006'!B56</f>
        <v>3</v>
      </c>
      <c r="Q67" s="8">
        <f>'MHB2005'!B56</f>
        <v>6</v>
      </c>
      <c r="R67" s="8">
        <f>'MHB2004'!B56</f>
        <v>0</v>
      </c>
      <c r="S67" s="8">
        <f>'MHB2003'!B56</f>
        <v>0</v>
      </c>
      <c r="T67" s="8">
        <f>'MHB2002'!B56</f>
        <v>0</v>
      </c>
      <c r="U67" s="8">
        <f>'MHB2001'!B56</f>
        <v>0</v>
      </c>
    </row>
    <row r="68" spans="1:21" s="8" customFormat="1" x14ac:dyDescent="0.3">
      <c r="A68" s="8" t="s">
        <v>47</v>
      </c>
      <c r="B68" s="8">
        <f>'MHB2020'!B57</f>
        <v>4</v>
      </c>
      <c r="C68" s="8">
        <f>'MHB2019'!B57</f>
        <v>13</v>
      </c>
      <c r="D68" s="8">
        <f>'MHB2018'!B57</f>
        <v>7</v>
      </c>
      <c r="E68" s="8">
        <f>'MHB2017'!B57</f>
        <v>14</v>
      </c>
      <c r="F68" s="8">
        <f>'MHB2016'!B57</f>
        <v>16</v>
      </c>
      <c r="G68" s="8">
        <f>'MHB2015'!B57</f>
        <v>5</v>
      </c>
      <c r="H68" s="8">
        <f>'MHB2014'!B57</f>
        <v>16</v>
      </c>
      <c r="I68" s="8">
        <f>'MHB2013'!B57</f>
        <v>10</v>
      </c>
      <c r="J68" s="8">
        <f>'MHB2012'!B57</f>
        <v>9</v>
      </c>
      <c r="K68" s="8">
        <f>'MHB2011'!B57</f>
        <v>13</v>
      </c>
      <c r="L68" s="8">
        <f>'MHB2010'!B57</f>
        <v>14</v>
      </c>
      <c r="M68" s="8">
        <f>'MHB2009'!B57</f>
        <v>23</v>
      </c>
      <c r="N68" s="8">
        <f>'MHB2008'!B57</f>
        <v>26</v>
      </c>
      <c r="O68" s="8">
        <f>'MHB2007'!B57</f>
        <v>12</v>
      </c>
      <c r="P68" s="8">
        <f>'MHB2006'!B57</f>
        <v>15</v>
      </c>
      <c r="Q68" s="8">
        <f>'MHB2005'!B57</f>
        <v>27</v>
      </c>
      <c r="R68" s="8">
        <f>'MHB2004'!B57</f>
        <v>0</v>
      </c>
      <c r="S68" s="8">
        <f>'MHB2003'!B57</f>
        <v>0</v>
      </c>
      <c r="T68" s="8">
        <f>'MHB2002'!B57</f>
        <v>0</v>
      </c>
      <c r="U68" s="8">
        <f>'MHB2001'!B57</f>
        <v>0</v>
      </c>
    </row>
    <row r="69" spans="1:21" s="8" customFormat="1" x14ac:dyDescent="0.3">
      <c r="A69" s="8" t="s">
        <v>48</v>
      </c>
      <c r="B69" s="8">
        <f>'MHB2020'!B58</f>
        <v>2</v>
      </c>
      <c r="C69" s="8">
        <f>'MHB2019'!B58</f>
        <v>2</v>
      </c>
      <c r="D69" s="8">
        <f>'MHB2018'!B58</f>
        <v>2</v>
      </c>
      <c r="E69" s="8">
        <f>'MHB2017'!B58</f>
        <v>6</v>
      </c>
      <c r="F69" s="8">
        <f>'MHB2016'!B58</f>
        <v>2</v>
      </c>
      <c r="G69" s="8">
        <f>'MHB2015'!B58</f>
        <v>1</v>
      </c>
      <c r="H69" s="8">
        <f>'MHB2014'!B58</f>
        <v>2</v>
      </c>
      <c r="I69" s="8">
        <f>'MHB2013'!B58</f>
        <v>2</v>
      </c>
      <c r="J69" s="8">
        <f>'MHB2012'!B58</f>
        <v>9</v>
      </c>
      <c r="K69" s="8">
        <f>'MHB2011'!B58</f>
        <v>5</v>
      </c>
      <c r="L69" s="8">
        <f>'MHB2010'!B58</f>
        <v>3</v>
      </c>
      <c r="M69" s="8">
        <f>'MHB2009'!B58</f>
        <v>4</v>
      </c>
      <c r="N69" s="8">
        <f>'MHB2008'!B58</f>
        <v>6</v>
      </c>
      <c r="O69" s="8">
        <f>'MHB2007'!B58</f>
        <v>2</v>
      </c>
      <c r="P69" s="8">
        <f>'MHB2006'!B58</f>
        <v>7</v>
      </c>
      <c r="Q69" s="8">
        <f>'MHB2005'!B58</f>
        <v>9</v>
      </c>
      <c r="R69" s="8">
        <f>'MHB2004'!B58</f>
        <v>0</v>
      </c>
      <c r="S69" s="8">
        <f>'MHB2003'!B58</f>
        <v>0</v>
      </c>
      <c r="T69" s="8">
        <f>'MHB2002'!B58</f>
        <v>0</v>
      </c>
      <c r="U69" s="8">
        <f>'MHB2001'!B58</f>
        <v>0</v>
      </c>
    </row>
    <row r="70" spans="1:21" s="8" customFormat="1" x14ac:dyDescent="0.3">
      <c r="A70" s="8" t="s">
        <v>49</v>
      </c>
      <c r="B70" s="8">
        <f>'MHB2020'!B59</f>
        <v>10</v>
      </c>
      <c r="C70" s="8">
        <f>'MHB2019'!B59</f>
        <v>6</v>
      </c>
      <c r="D70" s="8">
        <f>'MHB2018'!B59</f>
        <v>7</v>
      </c>
      <c r="E70" s="8">
        <f>'MHB2017'!B59</f>
        <v>2</v>
      </c>
      <c r="F70" s="8">
        <f>'MHB2016'!B59</f>
        <v>9</v>
      </c>
      <c r="G70" s="8">
        <f>'MHB2015'!B59</f>
        <v>2</v>
      </c>
      <c r="H70" s="8">
        <f>'MHB2014'!B59</f>
        <v>3</v>
      </c>
      <c r="I70" s="8">
        <f>'MHB2013'!B59</f>
        <v>3</v>
      </c>
      <c r="J70" s="8">
        <f>'MHB2012'!B59</f>
        <v>12</v>
      </c>
      <c r="K70" s="8">
        <f>'MHB2011'!B59</f>
        <v>10</v>
      </c>
      <c r="L70" s="8">
        <f>'MHB2010'!B59</f>
        <v>11</v>
      </c>
      <c r="M70" s="8">
        <f>'MHB2009'!B59</f>
        <v>11</v>
      </c>
      <c r="N70" s="8">
        <f>'MHB2008'!B59</f>
        <v>15</v>
      </c>
      <c r="O70" s="8">
        <f>'MHB2007'!B59</f>
        <v>7</v>
      </c>
      <c r="P70" s="8">
        <f>'MHB2006'!B59</f>
        <v>11</v>
      </c>
      <c r="Q70" s="8">
        <f>'MHB2005'!B59</f>
        <v>6</v>
      </c>
      <c r="R70" s="8">
        <f>'MHB2004'!B59</f>
        <v>0</v>
      </c>
      <c r="S70" s="8">
        <f>'MHB2003'!B59</f>
        <v>0</v>
      </c>
      <c r="T70" s="8">
        <f>'MHB2002'!B59</f>
        <v>0</v>
      </c>
      <c r="U70" s="8">
        <f>'MHB2001'!B59</f>
        <v>0</v>
      </c>
    </row>
    <row r="71" spans="1:21" s="8" customFormat="1" x14ac:dyDescent="0.3">
      <c r="A71" s="8" t="s">
        <v>50</v>
      </c>
      <c r="B71" s="8">
        <f>'MHB2020'!B60</f>
        <v>0</v>
      </c>
      <c r="C71" s="8">
        <f>'MHB2019'!B60</f>
        <v>0</v>
      </c>
      <c r="D71" s="8">
        <f>'MHB2018'!B60</f>
        <v>1</v>
      </c>
      <c r="E71" s="8">
        <f>'MHB2017'!B60</f>
        <v>1</v>
      </c>
      <c r="F71" s="8">
        <f>'MHB2016'!B60</f>
        <v>0</v>
      </c>
      <c r="G71" s="8">
        <f>'MHB2015'!B60</f>
        <v>3</v>
      </c>
      <c r="H71" s="8">
        <f>'MHB2014'!B60</f>
        <v>0</v>
      </c>
      <c r="I71" s="8">
        <f>'MHB2013'!B60</f>
        <v>1</v>
      </c>
      <c r="J71" s="8">
        <f>'MHB2012'!B60</f>
        <v>0</v>
      </c>
      <c r="K71" s="8">
        <f>'MHB2011'!B60</f>
        <v>1</v>
      </c>
      <c r="L71" s="8">
        <f>'MHB2010'!B60</f>
        <v>2</v>
      </c>
      <c r="M71" s="8">
        <f>'MHB2009'!B60</f>
        <v>0</v>
      </c>
      <c r="N71" s="8">
        <f>'MHB2008'!B60</f>
        <v>0</v>
      </c>
      <c r="O71" s="8">
        <f>'MHB2007'!B60</f>
        <v>1</v>
      </c>
      <c r="P71" s="8">
        <f>'MHB2006'!B60</f>
        <v>1</v>
      </c>
      <c r="Q71" s="8">
        <f>'MHB2005'!B60</f>
        <v>0</v>
      </c>
      <c r="R71" s="8">
        <f>'MHB2004'!B60</f>
        <v>0</v>
      </c>
      <c r="S71" s="8">
        <f>'MHB2003'!B60</f>
        <v>0</v>
      </c>
      <c r="T71" s="8">
        <f>'MHB2002'!B60</f>
        <v>0</v>
      </c>
      <c r="U71" s="8">
        <f>'MHB2001'!B60</f>
        <v>0</v>
      </c>
    </row>
    <row r="72" spans="1:21" s="28" customFormat="1" x14ac:dyDescent="0.3">
      <c r="A72" s="28" t="s">
        <v>36</v>
      </c>
      <c r="B72" s="28">
        <f>'MHB2020'!B61</f>
        <v>34</v>
      </c>
      <c r="C72" s="28">
        <f>'MHB2019'!B61</f>
        <v>34</v>
      </c>
      <c r="D72" s="28">
        <f>'MHB2018'!B61</f>
        <v>26</v>
      </c>
      <c r="E72" s="28">
        <f>'MHB2017'!B61</f>
        <v>32</v>
      </c>
      <c r="F72" s="28">
        <f>'MHB2016'!B61</f>
        <v>36</v>
      </c>
      <c r="G72" s="28">
        <f>'MHB2015'!B61</f>
        <v>17</v>
      </c>
      <c r="H72" s="28">
        <f>'MHB2014'!B61</f>
        <v>29</v>
      </c>
      <c r="I72" s="28">
        <f>'MHB2013'!B61</f>
        <v>21</v>
      </c>
      <c r="J72" s="28">
        <f>'MHB2012'!B61</f>
        <v>38</v>
      </c>
      <c r="K72" s="28">
        <f>'MHB2011'!B61</f>
        <v>37</v>
      </c>
      <c r="L72" s="28">
        <f>'MHB2010'!B61</f>
        <v>48</v>
      </c>
      <c r="M72" s="28">
        <f>'MHB2009'!B61</f>
        <v>48</v>
      </c>
      <c r="N72" s="28">
        <f>'MHB2008'!B61</f>
        <v>67</v>
      </c>
      <c r="O72" s="28">
        <f>'MHB2007'!B61</f>
        <v>43</v>
      </c>
      <c r="P72" s="28">
        <f>'MHB2006'!B61</f>
        <v>52</v>
      </c>
      <c r="Q72" s="28">
        <f>'MHB2005'!B61</f>
        <v>62</v>
      </c>
      <c r="R72" s="28">
        <f>'MHB2004'!B61</f>
        <v>0</v>
      </c>
      <c r="S72" s="28">
        <f>'MHB2003'!B61</f>
        <v>0</v>
      </c>
      <c r="T72" s="28">
        <f>'MHB2002'!B61</f>
        <v>0</v>
      </c>
      <c r="U72" s="28">
        <f>'MHB2001'!B61</f>
        <v>0</v>
      </c>
    </row>
    <row r="73" spans="1:21" s="29" customFormat="1" x14ac:dyDescent="0.3">
      <c r="A73" s="29" t="s">
        <v>51</v>
      </c>
      <c r="B73" s="29">
        <f>'MHB2020'!B62</f>
        <v>0</v>
      </c>
      <c r="C73" s="29">
        <f>'MHB2019'!B62</f>
        <v>0</v>
      </c>
      <c r="D73" s="29">
        <f>'MHB2018'!B62</f>
        <v>0</v>
      </c>
      <c r="E73" s="29">
        <f>'MHB2017'!B62</f>
        <v>0</v>
      </c>
      <c r="F73" s="29">
        <f>'MHB2016'!B62</f>
        <v>0</v>
      </c>
      <c r="G73" s="29">
        <f>'MHB2015'!B62</f>
        <v>0</v>
      </c>
      <c r="H73" s="29">
        <f>'MHB2014'!B62</f>
        <v>0</v>
      </c>
      <c r="I73" s="29">
        <f>'MHB2013'!B62</f>
        <v>0</v>
      </c>
      <c r="J73" s="29">
        <f>'MHB2012'!B62</f>
        <v>0</v>
      </c>
      <c r="K73" s="29">
        <f>'MHB2011'!B62</f>
        <v>0</v>
      </c>
      <c r="L73" s="29">
        <f>'MHB2010'!B62</f>
        <v>0</v>
      </c>
      <c r="M73" s="29">
        <f>'MHB2009'!B62</f>
        <v>0</v>
      </c>
      <c r="N73" s="29">
        <f>'MHB2008'!B62</f>
        <v>0</v>
      </c>
      <c r="O73" s="29">
        <f>'MHB2007'!B62</f>
        <v>0</v>
      </c>
      <c r="P73" s="29">
        <f>'MHB2006'!B62</f>
        <v>0</v>
      </c>
      <c r="Q73" s="29">
        <f>'MHB2005'!B62</f>
        <v>0</v>
      </c>
      <c r="R73" s="29">
        <f>'MHB2004'!B62</f>
        <v>0</v>
      </c>
      <c r="S73" s="29">
        <f>'MHB2003'!B62</f>
        <v>0</v>
      </c>
      <c r="T73" s="29">
        <f>'MHB2002'!B62</f>
        <v>0</v>
      </c>
      <c r="U73" s="29">
        <f>'MHB2001'!B62</f>
        <v>0</v>
      </c>
    </row>
    <row r="74" spans="1:21" s="29" customFormat="1" x14ac:dyDescent="0.3">
      <c r="A74" s="29" t="s">
        <v>65</v>
      </c>
      <c r="B74" s="29">
        <f>'MHB2020'!B63</f>
        <v>0</v>
      </c>
      <c r="C74" s="29">
        <f>'MHB2019'!B63</f>
        <v>0</v>
      </c>
      <c r="D74" s="29">
        <f>'MHB2018'!B63</f>
        <v>0</v>
      </c>
      <c r="E74" s="29">
        <f>'MHB2017'!B63</f>
        <v>0</v>
      </c>
      <c r="F74" s="29">
        <f>'MHB2016'!B63</f>
        <v>0</v>
      </c>
      <c r="G74" s="29">
        <f>'MHB2015'!B63</f>
        <v>0</v>
      </c>
      <c r="H74" s="29">
        <f>'MHB2014'!B63</f>
        <v>0</v>
      </c>
      <c r="I74" s="29">
        <f>'MHB2013'!B63</f>
        <v>0</v>
      </c>
      <c r="J74" s="29">
        <f>'MHB2012'!B63</f>
        <v>0</v>
      </c>
      <c r="K74" s="29">
        <f>'MHB2011'!B63</f>
        <v>0</v>
      </c>
      <c r="L74" s="29">
        <f>'MHB2010'!B63</f>
        <v>0</v>
      </c>
      <c r="M74" s="29">
        <f>'MHB2009'!B63</f>
        <v>0</v>
      </c>
      <c r="N74" s="29">
        <f>'MHB2008'!B63</f>
        <v>0</v>
      </c>
      <c r="O74" s="29">
        <f>'MHB2007'!B63</f>
        <v>0</v>
      </c>
      <c r="P74" s="29">
        <f>'MHB2006'!B63</f>
        <v>0</v>
      </c>
      <c r="Q74" s="29">
        <f>'MHB2005'!B63</f>
        <v>0</v>
      </c>
      <c r="R74" s="29">
        <f>'MHB2004'!B63</f>
        <v>0</v>
      </c>
      <c r="S74" s="29">
        <f>'MHB2003'!B63</f>
        <v>0</v>
      </c>
      <c r="T74" s="29">
        <f>'MHB2002'!B63</f>
        <v>0</v>
      </c>
      <c r="U74" s="29">
        <f>'MHB2001'!B63</f>
        <v>0</v>
      </c>
    </row>
    <row r="75" spans="1:21" s="29" customFormat="1" x14ac:dyDescent="0.3">
      <c r="A75" s="29" t="s">
        <v>44</v>
      </c>
      <c r="B75" s="29">
        <f>'MHB2020'!B64</f>
        <v>0</v>
      </c>
      <c r="C75" s="29">
        <f>'MHB2019'!B64</f>
        <v>0</v>
      </c>
      <c r="D75" s="29">
        <f>'MHB2018'!B64</f>
        <v>0</v>
      </c>
      <c r="E75" s="29">
        <f>'MHB2017'!B64</f>
        <v>0</v>
      </c>
      <c r="F75" s="29">
        <f>'MHB2016'!B64</f>
        <v>0</v>
      </c>
      <c r="G75" s="29">
        <f>'MHB2015'!B64</f>
        <v>0</v>
      </c>
      <c r="H75" s="29">
        <f>'MHB2014'!B64</f>
        <v>0</v>
      </c>
      <c r="I75" s="29">
        <f>'MHB2013'!B64</f>
        <v>0</v>
      </c>
      <c r="J75" s="29">
        <f>'MHB2012'!B64</f>
        <v>0</v>
      </c>
      <c r="K75" s="29">
        <f>'MHB2011'!B64</f>
        <v>0</v>
      </c>
      <c r="L75" s="29">
        <f>'MHB2010'!B64</f>
        <v>0</v>
      </c>
      <c r="M75" s="29">
        <f>'MHB2009'!B64</f>
        <v>0</v>
      </c>
      <c r="N75" s="29">
        <f>'MHB2008'!B64</f>
        <v>0</v>
      </c>
      <c r="O75" s="29">
        <f>'MHB2007'!B64</f>
        <v>0</v>
      </c>
      <c r="P75" s="29">
        <f>'MHB2006'!B64</f>
        <v>0</v>
      </c>
      <c r="Q75" s="29">
        <f>'MHB2005'!B64</f>
        <v>0</v>
      </c>
      <c r="R75" s="29">
        <f>'MHB2004'!B64</f>
        <v>0</v>
      </c>
      <c r="S75" s="29">
        <f>'MHB2003'!B64</f>
        <v>0</v>
      </c>
      <c r="T75" s="29">
        <f>'MHB2002'!B64</f>
        <v>0</v>
      </c>
      <c r="U75" s="29">
        <f>'MHB2001'!B64</f>
        <v>0</v>
      </c>
    </row>
    <row r="76" spans="1:21" s="29" customFormat="1" x14ac:dyDescent="0.3">
      <c r="A76" s="29" t="s">
        <v>45</v>
      </c>
      <c r="B76" s="29">
        <f>'MHB2020'!B65</f>
        <v>0</v>
      </c>
      <c r="C76" s="29">
        <f>'MHB2019'!B65</f>
        <v>0</v>
      </c>
      <c r="D76" s="29">
        <f>'MHB2018'!B65</f>
        <v>0</v>
      </c>
      <c r="E76" s="29">
        <f>'MHB2017'!B65</f>
        <v>0</v>
      </c>
      <c r="F76" s="29">
        <f>'MHB2016'!B65</f>
        <v>0</v>
      </c>
      <c r="G76" s="29">
        <f>'MHB2015'!B65</f>
        <v>0</v>
      </c>
      <c r="H76" s="29">
        <f>'MHB2014'!B65</f>
        <v>0</v>
      </c>
      <c r="I76" s="29">
        <f>'MHB2013'!B65</f>
        <v>0</v>
      </c>
      <c r="J76" s="29">
        <f>'MHB2012'!B65</f>
        <v>0</v>
      </c>
      <c r="K76" s="29">
        <f>'MHB2011'!B65</f>
        <v>0</v>
      </c>
      <c r="L76" s="29">
        <f>'MHB2010'!B65</f>
        <v>0</v>
      </c>
      <c r="M76" s="29">
        <f>'MHB2009'!B65</f>
        <v>0</v>
      </c>
      <c r="N76" s="29">
        <f>'MHB2008'!B65</f>
        <v>0</v>
      </c>
      <c r="O76" s="29">
        <f>'MHB2007'!B65</f>
        <v>0</v>
      </c>
      <c r="P76" s="29">
        <f>'MHB2006'!B65</f>
        <v>0</v>
      </c>
      <c r="Q76" s="29">
        <f>'MHB2005'!B65</f>
        <v>0</v>
      </c>
      <c r="R76" s="29">
        <f>'MHB2004'!B65</f>
        <v>0</v>
      </c>
      <c r="S76" s="29">
        <f>'MHB2003'!B65</f>
        <v>0</v>
      </c>
      <c r="T76" s="29">
        <f>'MHB2002'!B65</f>
        <v>0</v>
      </c>
      <c r="U76" s="29">
        <f>'MHB2001'!B65</f>
        <v>0</v>
      </c>
    </row>
    <row r="77" spans="1:21" s="29" customFormat="1" x14ac:dyDescent="0.3">
      <c r="A77" s="29" t="s">
        <v>46</v>
      </c>
      <c r="B77" s="29">
        <f>'MHB2020'!B66</f>
        <v>0</v>
      </c>
      <c r="C77" s="29">
        <f>'MHB2019'!B66</f>
        <v>0</v>
      </c>
      <c r="D77" s="29">
        <f>'MHB2018'!B66</f>
        <v>0</v>
      </c>
      <c r="E77" s="29">
        <f>'MHB2017'!B66</f>
        <v>0</v>
      </c>
      <c r="F77" s="29">
        <f>'MHB2016'!B66</f>
        <v>0</v>
      </c>
      <c r="G77" s="29">
        <f>'MHB2015'!B66</f>
        <v>0</v>
      </c>
      <c r="H77" s="29">
        <f>'MHB2014'!B66</f>
        <v>0</v>
      </c>
      <c r="I77" s="29">
        <f>'MHB2013'!B66</f>
        <v>0</v>
      </c>
      <c r="J77" s="29">
        <f>'MHB2012'!B66</f>
        <v>0</v>
      </c>
      <c r="K77" s="29">
        <f>'MHB2011'!B66</f>
        <v>0</v>
      </c>
      <c r="L77" s="29">
        <f>'MHB2010'!B66</f>
        <v>0</v>
      </c>
      <c r="M77" s="29">
        <f>'MHB2009'!B66</f>
        <v>0</v>
      </c>
      <c r="N77" s="29">
        <f>'MHB2008'!B66</f>
        <v>0</v>
      </c>
      <c r="O77" s="29">
        <f>'MHB2007'!B66</f>
        <v>0</v>
      </c>
      <c r="P77" s="29">
        <f>'MHB2006'!B66</f>
        <v>0</v>
      </c>
      <c r="Q77" s="29">
        <f>'MHB2005'!B66</f>
        <v>0</v>
      </c>
      <c r="R77" s="29">
        <f>'MHB2004'!B66</f>
        <v>0</v>
      </c>
      <c r="S77" s="29">
        <f>'MHB2003'!B66</f>
        <v>0</v>
      </c>
      <c r="T77" s="29">
        <f>'MHB2002'!B66</f>
        <v>0</v>
      </c>
      <c r="U77" s="29">
        <f>'MHB2001'!B66</f>
        <v>0</v>
      </c>
    </row>
    <row r="78" spans="1:21" s="29" customFormat="1" x14ac:dyDescent="0.3">
      <c r="A78" s="29" t="s">
        <v>47</v>
      </c>
      <c r="B78" s="29">
        <f>'MHB2020'!B67</f>
        <v>0</v>
      </c>
      <c r="C78" s="29">
        <f>'MHB2019'!B67</f>
        <v>0</v>
      </c>
      <c r="D78" s="29">
        <f>'MHB2018'!B67</f>
        <v>0</v>
      </c>
      <c r="E78" s="29">
        <f>'MHB2017'!B67</f>
        <v>0</v>
      </c>
      <c r="F78" s="29">
        <f>'MHB2016'!B67</f>
        <v>0</v>
      </c>
      <c r="G78" s="29">
        <f>'MHB2015'!B67</f>
        <v>0</v>
      </c>
      <c r="H78" s="29">
        <f>'MHB2014'!B67</f>
        <v>0</v>
      </c>
      <c r="I78" s="29">
        <f>'MHB2013'!B67</f>
        <v>0</v>
      </c>
      <c r="J78" s="29">
        <f>'MHB2012'!B67</f>
        <v>0</v>
      </c>
      <c r="K78" s="29">
        <f>'MHB2011'!B67</f>
        <v>0</v>
      </c>
      <c r="L78" s="29">
        <f>'MHB2010'!B67</f>
        <v>0</v>
      </c>
      <c r="M78" s="29">
        <f>'MHB2009'!B67</f>
        <v>0</v>
      </c>
      <c r="N78" s="29">
        <f>'MHB2008'!B67</f>
        <v>0</v>
      </c>
      <c r="O78" s="29">
        <f>'MHB2007'!B67</f>
        <v>0</v>
      </c>
      <c r="P78" s="29">
        <f>'MHB2006'!B67</f>
        <v>0</v>
      </c>
      <c r="Q78" s="29">
        <f>'MHB2005'!B67</f>
        <v>0</v>
      </c>
      <c r="R78" s="29">
        <f>'MHB2004'!B67</f>
        <v>0</v>
      </c>
      <c r="S78" s="29">
        <f>'MHB2003'!B67</f>
        <v>0</v>
      </c>
      <c r="T78" s="29">
        <f>'MHB2002'!B67</f>
        <v>0</v>
      </c>
      <c r="U78" s="29">
        <f>'MHB2001'!B67</f>
        <v>0</v>
      </c>
    </row>
    <row r="79" spans="1:21" s="29" customFormat="1" x14ac:dyDescent="0.3">
      <c r="A79" s="29" t="s">
        <v>48</v>
      </c>
      <c r="B79" s="29">
        <f>'MHB2020'!B68</f>
        <v>0</v>
      </c>
      <c r="C79" s="29">
        <f>'MHB2019'!B68</f>
        <v>0</v>
      </c>
      <c r="D79" s="29">
        <f>'MHB2018'!B68</f>
        <v>0</v>
      </c>
      <c r="E79" s="29">
        <f>'MHB2017'!B68</f>
        <v>0</v>
      </c>
      <c r="F79" s="29">
        <f>'MHB2016'!B68</f>
        <v>0</v>
      </c>
      <c r="G79" s="29">
        <f>'MHB2015'!B68</f>
        <v>0</v>
      </c>
      <c r="H79" s="29">
        <f>'MHB2014'!B68</f>
        <v>0</v>
      </c>
      <c r="I79" s="29">
        <f>'MHB2013'!B68</f>
        <v>0</v>
      </c>
      <c r="J79" s="29">
        <f>'MHB2012'!B68</f>
        <v>0</v>
      </c>
      <c r="K79" s="29">
        <f>'MHB2011'!B68</f>
        <v>0</v>
      </c>
      <c r="L79" s="29">
        <f>'MHB2010'!B68</f>
        <v>0</v>
      </c>
      <c r="M79" s="29">
        <f>'MHB2009'!B68</f>
        <v>0</v>
      </c>
      <c r="N79" s="29">
        <f>'MHB2008'!B68</f>
        <v>0</v>
      </c>
      <c r="O79" s="29">
        <f>'MHB2007'!B68</f>
        <v>0</v>
      </c>
      <c r="P79" s="29">
        <f>'MHB2006'!B68</f>
        <v>0</v>
      </c>
      <c r="Q79" s="29">
        <f>'MHB2005'!B68</f>
        <v>0</v>
      </c>
      <c r="R79" s="29">
        <f>'MHB2004'!B68</f>
        <v>0</v>
      </c>
      <c r="S79" s="29">
        <f>'MHB2003'!B68</f>
        <v>0</v>
      </c>
      <c r="T79" s="29">
        <f>'MHB2002'!B68</f>
        <v>0</v>
      </c>
      <c r="U79" s="29">
        <f>'MHB2001'!B68</f>
        <v>0</v>
      </c>
    </row>
    <row r="80" spans="1:21" s="29" customFormat="1" x14ac:dyDescent="0.3">
      <c r="A80" s="29" t="s">
        <v>49</v>
      </c>
      <c r="B80" s="29">
        <f>'MHB2020'!B69</f>
        <v>0</v>
      </c>
      <c r="C80" s="29">
        <f>'MHB2019'!B69</f>
        <v>0</v>
      </c>
      <c r="D80" s="29">
        <f>'MHB2018'!B69</f>
        <v>0</v>
      </c>
      <c r="E80" s="29">
        <f>'MHB2017'!B69</f>
        <v>0</v>
      </c>
      <c r="F80" s="29">
        <f>'MHB2016'!B69</f>
        <v>0</v>
      </c>
      <c r="G80" s="29">
        <f>'MHB2015'!B69</f>
        <v>0</v>
      </c>
      <c r="H80" s="29">
        <f>'MHB2014'!B69</f>
        <v>0</v>
      </c>
      <c r="I80" s="29">
        <f>'MHB2013'!B69</f>
        <v>0</v>
      </c>
      <c r="J80" s="29">
        <f>'MHB2012'!B69</f>
        <v>0</v>
      </c>
      <c r="K80" s="29">
        <f>'MHB2011'!B69</f>
        <v>0</v>
      </c>
      <c r="L80" s="29">
        <f>'MHB2010'!B69</f>
        <v>0</v>
      </c>
      <c r="M80" s="29">
        <f>'MHB2009'!B69</f>
        <v>0</v>
      </c>
      <c r="N80" s="29">
        <f>'MHB2008'!B69</f>
        <v>0</v>
      </c>
      <c r="O80" s="29">
        <f>'MHB2007'!B69</f>
        <v>0</v>
      </c>
      <c r="P80" s="29">
        <f>'MHB2006'!B69</f>
        <v>0</v>
      </c>
      <c r="Q80" s="29">
        <f>'MHB2005'!B69</f>
        <v>0</v>
      </c>
      <c r="R80" s="29">
        <f>'MHB2004'!B69</f>
        <v>0</v>
      </c>
      <c r="S80" s="29">
        <f>'MHB2003'!B69</f>
        <v>0</v>
      </c>
      <c r="T80" s="29">
        <f>'MHB2002'!B69</f>
        <v>0</v>
      </c>
      <c r="U80" s="29">
        <f>'MHB2001'!B69</f>
        <v>0</v>
      </c>
    </row>
    <row r="81" spans="1:21" s="29" customFormat="1" x14ac:dyDescent="0.3">
      <c r="A81" s="29" t="s">
        <v>50</v>
      </c>
      <c r="B81" s="29">
        <f>'MHB2020'!B70</f>
        <v>0</v>
      </c>
      <c r="C81" s="29">
        <f>'MHB2019'!B70</f>
        <v>0</v>
      </c>
      <c r="D81" s="29">
        <f>'MHB2018'!B70</f>
        <v>0</v>
      </c>
      <c r="E81" s="29">
        <f>'MHB2017'!B70</f>
        <v>0</v>
      </c>
      <c r="F81" s="29">
        <f>'MHB2016'!B70</f>
        <v>0</v>
      </c>
      <c r="G81" s="29">
        <f>'MHB2015'!B70</f>
        <v>0</v>
      </c>
      <c r="H81" s="29">
        <f>'MHB2014'!B70</f>
        <v>0</v>
      </c>
      <c r="I81" s="29">
        <f>'MHB2013'!B70</f>
        <v>0</v>
      </c>
      <c r="J81" s="29">
        <f>'MHB2012'!B70</f>
        <v>0</v>
      </c>
      <c r="K81" s="29">
        <f>'MHB2011'!B70</f>
        <v>0</v>
      </c>
      <c r="L81" s="29">
        <f>'MHB2010'!B70</f>
        <v>0</v>
      </c>
      <c r="M81" s="29">
        <f>'MHB2009'!B70</f>
        <v>0</v>
      </c>
      <c r="N81" s="29">
        <f>'MHB2008'!B70</f>
        <v>0</v>
      </c>
      <c r="O81" s="29">
        <f>'MHB2007'!B70</f>
        <v>0</v>
      </c>
      <c r="P81" s="29">
        <f>'MHB2006'!B70</f>
        <v>0</v>
      </c>
      <c r="Q81" s="29">
        <f>'MHB2005'!B70</f>
        <v>0</v>
      </c>
      <c r="R81" s="29">
        <f>'MHB2004'!B70</f>
        <v>0</v>
      </c>
      <c r="S81" s="29">
        <f>'MHB2003'!B70</f>
        <v>0</v>
      </c>
      <c r="T81" s="29">
        <f>'MHB2002'!B70</f>
        <v>0</v>
      </c>
      <c r="U81" s="29">
        <f>'MHB2001'!B70</f>
        <v>0</v>
      </c>
    </row>
    <row r="82" spans="1:21" s="30" customFormat="1" x14ac:dyDescent="0.3">
      <c r="A82" s="30" t="s">
        <v>38</v>
      </c>
      <c r="B82" s="30">
        <f>'MHB2020'!B71</f>
        <v>0</v>
      </c>
      <c r="C82" s="30">
        <f>'MHB2019'!B71</f>
        <v>0</v>
      </c>
      <c r="D82" s="30">
        <f>'MHB2018'!B71</f>
        <v>0</v>
      </c>
      <c r="E82" s="30">
        <f>'MHB2017'!B71</f>
        <v>0</v>
      </c>
      <c r="F82" s="30">
        <f>'MHB2016'!B71</f>
        <v>0</v>
      </c>
      <c r="G82" s="30">
        <f>'MHB2015'!B71</f>
        <v>0</v>
      </c>
      <c r="H82" s="30">
        <f>'MHB2014'!B71</f>
        <v>0</v>
      </c>
      <c r="I82" s="30">
        <f>'MHB2013'!B71</f>
        <v>0</v>
      </c>
      <c r="J82" s="30">
        <f>'MHB2012'!B71</f>
        <v>0</v>
      </c>
      <c r="K82" s="30">
        <f>'MHB2011'!B71</f>
        <v>0</v>
      </c>
      <c r="L82" s="30">
        <f>'MHB2010'!B71</f>
        <v>0</v>
      </c>
      <c r="M82" s="30">
        <f>'MHB2009'!B71</f>
        <v>0</v>
      </c>
      <c r="N82" s="30">
        <f>'MHB2008'!B71</f>
        <v>0</v>
      </c>
      <c r="O82" s="30">
        <f>'MHB2007'!B71</f>
        <v>0</v>
      </c>
      <c r="P82" s="30">
        <f>'MHB2006'!B71</f>
        <v>0</v>
      </c>
      <c r="Q82" s="30">
        <f>'MHB2005'!B71</f>
        <v>0</v>
      </c>
      <c r="R82" s="30">
        <f>'MHB2004'!B71</f>
        <v>0</v>
      </c>
      <c r="S82" s="30">
        <f>'MHB2003'!B71</f>
        <v>0</v>
      </c>
      <c r="T82" s="30">
        <f>'MHB2002'!B71</f>
        <v>0</v>
      </c>
      <c r="U82" s="30">
        <f>'MHB2001'!B71</f>
        <v>0</v>
      </c>
    </row>
    <row r="83" spans="1:21" s="10" customFormat="1" x14ac:dyDescent="0.3">
      <c r="A83" s="10" t="s">
        <v>51</v>
      </c>
      <c r="B83" s="10">
        <f>'MHB2020'!B72</f>
        <v>0</v>
      </c>
      <c r="C83" s="10">
        <f>'MHB2019'!B72</f>
        <v>0</v>
      </c>
      <c r="D83" s="10">
        <f>'MHB2018'!B72</f>
        <v>0</v>
      </c>
      <c r="E83" s="10">
        <f>'MHB2017'!B72</f>
        <v>0</v>
      </c>
      <c r="F83" s="10">
        <f>'MHB2016'!B72</f>
        <v>0</v>
      </c>
      <c r="G83" s="10">
        <f>'MHB2015'!B72</f>
        <v>0</v>
      </c>
      <c r="H83" s="10">
        <f>'MHB2014'!B72</f>
        <v>0</v>
      </c>
      <c r="I83" s="10">
        <f>'MHB2013'!B72</f>
        <v>0</v>
      </c>
      <c r="J83" s="10">
        <f>'MHB2012'!B72</f>
        <v>0</v>
      </c>
      <c r="K83" s="10">
        <f>'MHB2011'!B72</f>
        <v>0</v>
      </c>
      <c r="L83" s="10">
        <f>'MHB2010'!B72</f>
        <v>0</v>
      </c>
      <c r="M83" s="10">
        <f>'MHB2009'!B72</f>
        <v>0</v>
      </c>
      <c r="N83" s="10">
        <f>'MHB2008'!B72</f>
        <v>0</v>
      </c>
      <c r="O83" s="10">
        <f>'MHB2007'!B72</f>
        <v>0</v>
      </c>
      <c r="P83" s="10">
        <f>'MHB2006'!B72</f>
        <v>0</v>
      </c>
      <c r="Q83" s="10">
        <f>'MHB2005'!B72</f>
        <v>0</v>
      </c>
      <c r="R83" s="10">
        <f>'MHB2004'!B72</f>
        <v>0</v>
      </c>
      <c r="S83" s="10">
        <f>'MHB2003'!B72</f>
        <v>0</v>
      </c>
      <c r="T83" s="10">
        <f>'MHB2002'!B72</f>
        <v>0</v>
      </c>
      <c r="U83" s="10">
        <f>'MHB2001'!B72</f>
        <v>0</v>
      </c>
    </row>
    <row r="84" spans="1:21" s="10" customFormat="1" x14ac:dyDescent="0.3">
      <c r="A84" s="10" t="s">
        <v>65</v>
      </c>
      <c r="B84" s="10">
        <f>'MHB2020'!B73</f>
        <v>0</v>
      </c>
      <c r="C84" s="10">
        <f>'MHB2019'!B73</f>
        <v>0</v>
      </c>
      <c r="D84" s="10">
        <f>'MHB2018'!B73</f>
        <v>0</v>
      </c>
      <c r="E84" s="10">
        <f>'MHB2017'!B73</f>
        <v>0</v>
      </c>
      <c r="F84" s="10">
        <f>'MHB2016'!B73</f>
        <v>0</v>
      </c>
      <c r="G84" s="10">
        <f>'MHB2015'!B73</f>
        <v>0</v>
      </c>
      <c r="H84" s="10">
        <f>'MHB2014'!B73</f>
        <v>0</v>
      </c>
      <c r="I84" s="10">
        <f>'MHB2013'!B73</f>
        <v>0</v>
      </c>
      <c r="J84" s="10">
        <f>'MHB2012'!B73</f>
        <v>0</v>
      </c>
      <c r="K84" s="10">
        <f>'MHB2011'!B73</f>
        <v>0</v>
      </c>
      <c r="L84" s="10">
        <f>'MHB2010'!B73</f>
        <v>0</v>
      </c>
      <c r="M84" s="10">
        <f>'MHB2009'!B73</f>
        <v>0</v>
      </c>
      <c r="N84" s="10">
        <f>'MHB2008'!B73</f>
        <v>0</v>
      </c>
      <c r="O84" s="10">
        <f>'MHB2007'!B73</f>
        <v>0</v>
      </c>
      <c r="P84" s="10">
        <f>'MHB2006'!B73</f>
        <v>0</v>
      </c>
      <c r="Q84" s="10">
        <f>'MHB2005'!B73</f>
        <v>0</v>
      </c>
      <c r="R84" s="10">
        <f>'MHB2004'!B73</f>
        <v>0</v>
      </c>
      <c r="S84" s="10">
        <f>'MHB2003'!B73</f>
        <v>0</v>
      </c>
      <c r="T84" s="10">
        <f>'MHB2002'!B73</f>
        <v>0</v>
      </c>
      <c r="U84" s="10">
        <f>'MHB2001'!B73</f>
        <v>0</v>
      </c>
    </row>
    <row r="85" spans="1:21" s="10" customFormat="1" x14ac:dyDescent="0.3">
      <c r="A85" s="10" t="s">
        <v>44</v>
      </c>
      <c r="B85" s="10">
        <f>'MHB2020'!B74</f>
        <v>0</v>
      </c>
      <c r="C85" s="10">
        <f>'MHB2019'!B74</f>
        <v>0</v>
      </c>
      <c r="D85" s="10">
        <f>'MHB2018'!B74</f>
        <v>0</v>
      </c>
      <c r="E85" s="10">
        <f>'MHB2017'!B74</f>
        <v>0</v>
      </c>
      <c r="F85" s="10">
        <f>'MHB2016'!B74</f>
        <v>0</v>
      </c>
      <c r="G85" s="10">
        <f>'MHB2015'!B74</f>
        <v>0</v>
      </c>
      <c r="H85" s="10">
        <f>'MHB2014'!B74</f>
        <v>0</v>
      </c>
      <c r="I85" s="10">
        <f>'MHB2013'!B74</f>
        <v>0</v>
      </c>
      <c r="J85" s="10">
        <f>'MHB2012'!B74</f>
        <v>0</v>
      </c>
      <c r="K85" s="10">
        <f>'MHB2011'!B74</f>
        <v>0</v>
      </c>
      <c r="L85" s="10">
        <f>'MHB2010'!B74</f>
        <v>0</v>
      </c>
      <c r="M85" s="10">
        <f>'MHB2009'!B74</f>
        <v>0</v>
      </c>
      <c r="N85" s="10">
        <f>'MHB2008'!B74</f>
        <v>0</v>
      </c>
      <c r="O85" s="10">
        <f>'MHB2007'!B74</f>
        <v>0</v>
      </c>
      <c r="P85" s="10">
        <f>'MHB2006'!B74</f>
        <v>0</v>
      </c>
      <c r="Q85" s="10">
        <f>'MHB2005'!B74</f>
        <v>0</v>
      </c>
      <c r="R85" s="10">
        <f>'MHB2004'!B74</f>
        <v>0</v>
      </c>
      <c r="S85" s="10">
        <f>'MHB2003'!B74</f>
        <v>0</v>
      </c>
      <c r="T85" s="10">
        <f>'MHB2002'!B74</f>
        <v>0</v>
      </c>
      <c r="U85" s="10">
        <f>'MHB2001'!B74</f>
        <v>0</v>
      </c>
    </row>
    <row r="86" spans="1:21" s="10" customFormat="1" x14ac:dyDescent="0.3">
      <c r="A86" s="10" t="s">
        <v>45</v>
      </c>
      <c r="B86" s="10">
        <f>'MHB2020'!B75</f>
        <v>0</v>
      </c>
      <c r="C86" s="10">
        <f>'MHB2019'!B75</f>
        <v>0</v>
      </c>
      <c r="D86" s="10">
        <f>'MHB2018'!B75</f>
        <v>0</v>
      </c>
      <c r="E86" s="10">
        <f>'MHB2017'!B75</f>
        <v>0</v>
      </c>
      <c r="F86" s="10">
        <f>'MHB2016'!B75</f>
        <v>0</v>
      </c>
      <c r="G86" s="10">
        <f>'MHB2015'!B75</f>
        <v>0</v>
      </c>
      <c r="H86" s="10">
        <f>'MHB2014'!B75</f>
        <v>0</v>
      </c>
      <c r="I86" s="10">
        <f>'MHB2013'!B75</f>
        <v>0</v>
      </c>
      <c r="J86" s="10">
        <f>'MHB2012'!B75</f>
        <v>0</v>
      </c>
      <c r="K86" s="10">
        <f>'MHB2011'!B75</f>
        <v>0</v>
      </c>
      <c r="L86" s="10">
        <f>'MHB2010'!B75</f>
        <v>0</v>
      </c>
      <c r="M86" s="10">
        <f>'MHB2009'!B75</f>
        <v>0</v>
      </c>
      <c r="N86" s="10">
        <f>'MHB2008'!B75</f>
        <v>0</v>
      </c>
      <c r="O86" s="10">
        <f>'MHB2007'!B75</f>
        <v>0</v>
      </c>
      <c r="P86" s="10">
        <f>'MHB2006'!B75</f>
        <v>1</v>
      </c>
      <c r="Q86" s="10">
        <f>'MHB2005'!B75</f>
        <v>0</v>
      </c>
      <c r="R86" s="10">
        <f>'MHB2004'!B75</f>
        <v>0</v>
      </c>
      <c r="S86" s="10">
        <f>'MHB2003'!B75</f>
        <v>0</v>
      </c>
      <c r="T86" s="10">
        <f>'MHB2002'!B75</f>
        <v>0</v>
      </c>
      <c r="U86" s="10">
        <f>'MHB2001'!B75</f>
        <v>0</v>
      </c>
    </row>
    <row r="87" spans="1:21" s="10" customFormat="1" x14ac:dyDescent="0.3">
      <c r="A87" s="10" t="s">
        <v>46</v>
      </c>
      <c r="B87" s="10">
        <f>'MHB2020'!B76</f>
        <v>0</v>
      </c>
      <c r="C87" s="10">
        <f>'MHB2019'!B76</f>
        <v>0</v>
      </c>
      <c r="D87" s="10">
        <f>'MHB2018'!B76</f>
        <v>0</v>
      </c>
      <c r="E87" s="10">
        <f>'MHB2017'!B76</f>
        <v>0</v>
      </c>
      <c r="F87" s="10">
        <f>'MHB2016'!B76</f>
        <v>0</v>
      </c>
      <c r="G87" s="10">
        <f>'MHB2015'!B76</f>
        <v>0</v>
      </c>
      <c r="H87" s="10">
        <f>'MHB2014'!B76</f>
        <v>0</v>
      </c>
      <c r="I87" s="10">
        <f>'MHB2013'!B76</f>
        <v>0</v>
      </c>
      <c r="J87" s="10">
        <f>'MHB2012'!B76</f>
        <v>0</v>
      </c>
      <c r="K87" s="10">
        <f>'MHB2011'!B76</f>
        <v>0</v>
      </c>
      <c r="L87" s="10">
        <f>'MHB2010'!B76</f>
        <v>0</v>
      </c>
      <c r="M87" s="10">
        <f>'MHB2009'!B76</f>
        <v>0</v>
      </c>
      <c r="N87" s="10">
        <f>'MHB2008'!B76</f>
        <v>0</v>
      </c>
      <c r="O87" s="10">
        <f>'MHB2007'!B76</f>
        <v>0</v>
      </c>
      <c r="P87" s="10">
        <f>'MHB2006'!B76</f>
        <v>0</v>
      </c>
      <c r="Q87" s="10">
        <f>'MHB2005'!B76</f>
        <v>0</v>
      </c>
      <c r="R87" s="10">
        <f>'MHB2004'!B76</f>
        <v>0</v>
      </c>
      <c r="S87" s="10">
        <f>'MHB2003'!B76</f>
        <v>0</v>
      </c>
      <c r="T87" s="10">
        <f>'MHB2002'!B76</f>
        <v>0</v>
      </c>
      <c r="U87" s="10">
        <f>'MHB2001'!B76</f>
        <v>0</v>
      </c>
    </row>
    <row r="88" spans="1:21" s="10" customFormat="1" x14ac:dyDescent="0.3">
      <c r="A88" s="10" t="s">
        <v>47</v>
      </c>
      <c r="B88" s="10">
        <f>'MHB2020'!B77</f>
        <v>0</v>
      </c>
      <c r="C88" s="10">
        <f>'MHB2019'!B77</f>
        <v>0</v>
      </c>
      <c r="D88" s="10">
        <f>'MHB2018'!B77</f>
        <v>0</v>
      </c>
      <c r="E88" s="10">
        <f>'MHB2017'!B77</f>
        <v>0</v>
      </c>
      <c r="F88" s="10">
        <f>'MHB2016'!B77</f>
        <v>0</v>
      </c>
      <c r="G88" s="10">
        <f>'MHB2015'!B77</f>
        <v>0</v>
      </c>
      <c r="H88" s="10">
        <f>'MHB2014'!B77</f>
        <v>1</v>
      </c>
      <c r="I88" s="10">
        <f>'MHB2013'!B77</f>
        <v>1</v>
      </c>
      <c r="J88" s="10">
        <f>'MHB2012'!B77</f>
        <v>0</v>
      </c>
      <c r="K88" s="10">
        <f>'MHB2011'!B77</f>
        <v>0</v>
      </c>
      <c r="L88" s="10">
        <f>'MHB2010'!B77</f>
        <v>0</v>
      </c>
      <c r="M88" s="10">
        <f>'MHB2009'!B77</f>
        <v>0</v>
      </c>
      <c r="N88" s="10">
        <f>'MHB2008'!B77</f>
        <v>0</v>
      </c>
      <c r="O88" s="10">
        <f>'MHB2007'!B77</f>
        <v>0</v>
      </c>
      <c r="P88" s="10">
        <f>'MHB2006'!B77</f>
        <v>0</v>
      </c>
      <c r="Q88" s="10">
        <f>'MHB2005'!B77</f>
        <v>1</v>
      </c>
      <c r="R88" s="10">
        <f>'MHB2004'!B77</f>
        <v>0</v>
      </c>
      <c r="S88" s="10">
        <f>'MHB2003'!B77</f>
        <v>0</v>
      </c>
      <c r="T88" s="10">
        <f>'MHB2002'!B77</f>
        <v>0</v>
      </c>
      <c r="U88" s="10">
        <f>'MHB2001'!B77</f>
        <v>0</v>
      </c>
    </row>
    <row r="89" spans="1:21" s="10" customFormat="1" x14ac:dyDescent="0.3">
      <c r="A89" s="10" t="s">
        <v>48</v>
      </c>
      <c r="B89" s="10">
        <f>'MHB2020'!B78</f>
        <v>0</v>
      </c>
      <c r="C89" s="10">
        <f>'MHB2019'!B78</f>
        <v>0</v>
      </c>
      <c r="D89" s="10">
        <f>'MHB2018'!B78</f>
        <v>0</v>
      </c>
      <c r="E89" s="10">
        <f>'MHB2017'!B78</f>
        <v>0</v>
      </c>
      <c r="F89" s="10">
        <f>'MHB2016'!B78</f>
        <v>0</v>
      </c>
      <c r="G89" s="10">
        <f>'MHB2015'!B78</f>
        <v>0</v>
      </c>
      <c r="H89" s="10">
        <f>'MHB2014'!B78</f>
        <v>0</v>
      </c>
      <c r="I89" s="10">
        <f>'MHB2013'!B78</f>
        <v>0</v>
      </c>
      <c r="J89" s="10">
        <f>'MHB2012'!B78</f>
        <v>0</v>
      </c>
      <c r="K89" s="10">
        <f>'MHB2011'!B78</f>
        <v>0</v>
      </c>
      <c r="L89" s="10">
        <f>'MHB2010'!B78</f>
        <v>0</v>
      </c>
      <c r="M89" s="10">
        <f>'MHB2009'!B78</f>
        <v>0</v>
      </c>
      <c r="N89" s="10">
        <f>'MHB2008'!B78</f>
        <v>0</v>
      </c>
      <c r="O89" s="10">
        <f>'MHB2007'!B78</f>
        <v>0</v>
      </c>
      <c r="P89" s="10">
        <f>'MHB2006'!B78</f>
        <v>0</v>
      </c>
      <c r="Q89" s="10">
        <f>'MHB2005'!B78</f>
        <v>0</v>
      </c>
      <c r="R89" s="10">
        <f>'MHB2004'!B78</f>
        <v>0</v>
      </c>
      <c r="S89" s="10">
        <f>'MHB2003'!B78</f>
        <v>0</v>
      </c>
      <c r="T89" s="10">
        <f>'MHB2002'!B78</f>
        <v>0</v>
      </c>
      <c r="U89" s="10">
        <f>'MHB2001'!B78</f>
        <v>0</v>
      </c>
    </row>
    <row r="90" spans="1:21" s="10" customFormat="1" x14ac:dyDescent="0.3">
      <c r="A90" s="10" t="s">
        <v>49</v>
      </c>
      <c r="B90" s="10">
        <f>'MHB2020'!B79</f>
        <v>0</v>
      </c>
      <c r="C90" s="10">
        <f>'MHB2019'!B79</f>
        <v>0</v>
      </c>
      <c r="D90" s="10">
        <f>'MHB2018'!B79</f>
        <v>0</v>
      </c>
      <c r="E90" s="10">
        <f>'MHB2017'!B79</f>
        <v>0</v>
      </c>
      <c r="F90" s="10">
        <f>'MHB2016'!B79</f>
        <v>0</v>
      </c>
      <c r="G90" s="10">
        <f>'MHB2015'!B79</f>
        <v>0</v>
      </c>
      <c r="H90" s="10">
        <f>'MHB2014'!B79</f>
        <v>0</v>
      </c>
      <c r="I90" s="10">
        <f>'MHB2013'!B79</f>
        <v>0</v>
      </c>
      <c r="J90" s="10">
        <f>'MHB2012'!B79</f>
        <v>0</v>
      </c>
      <c r="K90" s="10">
        <f>'MHB2011'!B79</f>
        <v>0</v>
      </c>
      <c r="L90" s="10">
        <f>'MHB2010'!B79</f>
        <v>0</v>
      </c>
      <c r="M90" s="10">
        <f>'MHB2009'!B79</f>
        <v>0</v>
      </c>
      <c r="N90" s="10">
        <f>'MHB2008'!B79</f>
        <v>0</v>
      </c>
      <c r="O90" s="10">
        <f>'MHB2007'!B79</f>
        <v>0</v>
      </c>
      <c r="P90" s="10">
        <f>'MHB2006'!B79</f>
        <v>0</v>
      </c>
      <c r="Q90" s="10">
        <f>'MHB2005'!B79</f>
        <v>1</v>
      </c>
      <c r="R90" s="10">
        <f>'MHB2004'!B79</f>
        <v>0</v>
      </c>
      <c r="S90" s="10">
        <f>'MHB2003'!B79</f>
        <v>0</v>
      </c>
      <c r="T90" s="10">
        <f>'MHB2002'!B79</f>
        <v>0</v>
      </c>
      <c r="U90" s="10">
        <f>'MHB2001'!B79</f>
        <v>0</v>
      </c>
    </row>
    <row r="91" spans="1:21" s="10" customFormat="1" x14ac:dyDescent="0.3">
      <c r="A91" s="10" t="s">
        <v>50</v>
      </c>
      <c r="B91" s="10">
        <f>'MHB2020'!B80</f>
        <v>0</v>
      </c>
      <c r="C91" s="10">
        <f>'MHB2019'!B80</f>
        <v>0</v>
      </c>
      <c r="D91" s="10">
        <f>'MHB2018'!B80</f>
        <v>0</v>
      </c>
      <c r="E91" s="10">
        <f>'MHB2017'!B80</f>
        <v>0</v>
      </c>
      <c r="F91" s="10">
        <f>'MHB2016'!B80</f>
        <v>0</v>
      </c>
      <c r="G91" s="10">
        <f>'MHB2015'!B80</f>
        <v>0</v>
      </c>
      <c r="H91" s="10">
        <f>'MHB2014'!B80</f>
        <v>0</v>
      </c>
      <c r="I91" s="10">
        <f>'MHB2013'!B80</f>
        <v>0</v>
      </c>
      <c r="J91" s="10">
        <f>'MHB2012'!B80</f>
        <v>0</v>
      </c>
      <c r="K91" s="10">
        <f>'MHB2011'!B80</f>
        <v>0</v>
      </c>
      <c r="L91" s="10">
        <f>'MHB2010'!B80</f>
        <v>0</v>
      </c>
      <c r="M91" s="10">
        <f>'MHB2009'!B80</f>
        <v>0</v>
      </c>
      <c r="N91" s="10">
        <f>'MHB2008'!B80</f>
        <v>0</v>
      </c>
      <c r="O91" s="10">
        <f>'MHB2007'!B80</f>
        <v>0</v>
      </c>
      <c r="P91" s="10">
        <f>'MHB2006'!B80</f>
        <v>0</v>
      </c>
      <c r="Q91" s="10">
        <f>'MHB2005'!B80</f>
        <v>0</v>
      </c>
      <c r="R91" s="10">
        <f>'MHB2004'!B80</f>
        <v>0</v>
      </c>
      <c r="S91" s="10">
        <f>'MHB2003'!B80</f>
        <v>0</v>
      </c>
      <c r="T91" s="10">
        <f>'MHB2002'!B80</f>
        <v>0</v>
      </c>
      <c r="U91" s="10">
        <f>'MHB2001'!B80</f>
        <v>0</v>
      </c>
    </row>
    <row r="92" spans="1:21" s="10" customFormat="1" x14ac:dyDescent="0.3">
      <c r="A92" s="10" t="s">
        <v>37</v>
      </c>
      <c r="B92" s="10">
        <f>'MHB2020'!B81</f>
        <v>0</v>
      </c>
      <c r="C92" s="10">
        <f>'MHB2019'!B81</f>
        <v>0</v>
      </c>
      <c r="D92" s="10">
        <f>'MHB2018'!B81</f>
        <v>0</v>
      </c>
      <c r="E92" s="10">
        <f>'MHB2017'!B81</f>
        <v>0</v>
      </c>
      <c r="F92" s="10">
        <f>'MHB2016'!B81</f>
        <v>0</v>
      </c>
      <c r="G92" s="10">
        <f>'MHB2015'!B81</f>
        <v>0</v>
      </c>
      <c r="H92" s="10">
        <f>'MHB2014'!B81</f>
        <v>1</v>
      </c>
      <c r="I92" s="10">
        <f>'MHB2013'!B81</f>
        <v>1</v>
      </c>
      <c r="J92" s="10">
        <f>'MHB2012'!B81</f>
        <v>0</v>
      </c>
      <c r="K92" s="10">
        <f>'MHB2011'!B81</f>
        <v>0</v>
      </c>
      <c r="L92" s="10">
        <f>'MHB2010'!B81</f>
        <v>0</v>
      </c>
      <c r="M92" s="10">
        <f>'MHB2009'!B81</f>
        <v>0</v>
      </c>
      <c r="N92" s="10">
        <f>'MHB2008'!B81</f>
        <v>0</v>
      </c>
      <c r="O92" s="10">
        <f>'MHB2007'!B81</f>
        <v>0</v>
      </c>
      <c r="P92" s="10">
        <f>'MHB2006'!B81</f>
        <v>1</v>
      </c>
      <c r="Q92" s="10">
        <f>'MHB2005'!B81</f>
        <v>2</v>
      </c>
      <c r="R92" s="10">
        <f>'MHB2004'!B81</f>
        <v>0</v>
      </c>
      <c r="S92" s="10">
        <f>'MHB2003'!B81</f>
        <v>0</v>
      </c>
      <c r="T92" s="10">
        <f>'MHB2002'!B81</f>
        <v>0</v>
      </c>
      <c r="U92" s="10">
        <f>'MHB2001'!B81</f>
        <v>0</v>
      </c>
    </row>
    <row r="93" spans="1:21" s="31" customFormat="1" x14ac:dyDescent="0.3">
      <c r="A93" s="31" t="s">
        <v>52</v>
      </c>
      <c r="B93" s="31">
        <f>'MHB2020'!B82</f>
        <v>50</v>
      </c>
      <c r="C93" s="31">
        <f>'MHB2019'!B82</f>
        <v>49</v>
      </c>
      <c r="D93" s="31">
        <f>'MHB2018'!B82</f>
        <v>39</v>
      </c>
      <c r="E93" s="31">
        <f>'MHB2017'!B82</f>
        <v>44</v>
      </c>
      <c r="F93" s="31">
        <f>'MHB2016'!B82</f>
        <v>57</v>
      </c>
      <c r="G93" s="31">
        <f>'MHB2015'!B82</f>
        <v>26</v>
      </c>
      <c r="H93" s="31">
        <f>'MHB2014'!B82</f>
        <v>48</v>
      </c>
      <c r="I93" s="31">
        <f>'MHB2013'!B82</f>
        <v>38</v>
      </c>
      <c r="J93" s="31">
        <f>'MHB2012'!B82</f>
        <v>50</v>
      </c>
      <c r="K93" s="31">
        <f>'MHB2011'!B82</f>
        <v>61</v>
      </c>
      <c r="L93" s="31">
        <f>'MHB2010'!B82</f>
        <v>64</v>
      </c>
      <c r="M93" s="31">
        <f>'MHB2009'!B82</f>
        <v>66</v>
      </c>
      <c r="N93" s="31">
        <f>'MHB2008'!B82</f>
        <v>86</v>
      </c>
      <c r="O93" s="31">
        <f>'MHB2007'!B82</f>
        <v>65</v>
      </c>
      <c r="P93" s="31">
        <f>'MHB2006'!B82</f>
        <v>68</v>
      </c>
      <c r="Q93" s="31">
        <f>'MHB2005'!B82</f>
        <v>82</v>
      </c>
      <c r="R93" s="31">
        <f>'MHB2004'!B82</f>
        <v>0</v>
      </c>
      <c r="S93" s="31">
        <f>'MHB2003'!B82</f>
        <v>0</v>
      </c>
      <c r="T93" s="31">
        <f>'MHB2002'!B82</f>
        <v>0</v>
      </c>
      <c r="U93" s="31">
        <f>'MHB2001'!B82</f>
        <v>0</v>
      </c>
    </row>
    <row r="97" spans="1:21" x14ac:dyDescent="0.3">
      <c r="A97" t="s">
        <v>51</v>
      </c>
      <c r="B97">
        <f>'MHB2020'!B86</f>
        <v>4</v>
      </c>
      <c r="C97">
        <f>'MHB2019'!B86</f>
        <v>6</v>
      </c>
      <c r="D97">
        <f>'MHB2018'!B86</f>
        <v>3</v>
      </c>
      <c r="E97">
        <f>'MHB2017'!B86</f>
        <v>3</v>
      </c>
      <c r="F97">
        <f>'MHB2016'!B86</f>
        <v>2</v>
      </c>
      <c r="G97">
        <f>'MHB2015'!B86</f>
        <v>1</v>
      </c>
      <c r="H97">
        <f>'MHB2014'!B86</f>
        <v>7</v>
      </c>
      <c r="I97">
        <f>'MHB2013'!B86</f>
        <v>1</v>
      </c>
      <c r="J97">
        <f>'MHB2012'!B86</f>
        <v>7</v>
      </c>
      <c r="K97">
        <f>'MHB2011'!B86</f>
        <v>5</v>
      </c>
      <c r="L97">
        <f>'MHB2010'!B86</f>
        <v>8</v>
      </c>
      <c r="M97">
        <f>'MHB2009'!B86</f>
        <v>5</v>
      </c>
      <c r="N97">
        <f>'MHB2008'!B86</f>
        <v>6</v>
      </c>
      <c r="O97">
        <f>'MHB2007'!B86</f>
        <v>12</v>
      </c>
      <c r="P97">
        <f>'MHB2006'!B86</f>
        <v>9</v>
      </c>
      <c r="Q97">
        <f>'MHB2005'!B86</f>
        <v>9</v>
      </c>
      <c r="R97">
        <f>'MHB2004'!B86</f>
        <v>0</v>
      </c>
      <c r="S97">
        <f>'MHB2003'!B86</f>
        <v>0</v>
      </c>
      <c r="T97">
        <f>'MHB2002'!B86</f>
        <v>0</v>
      </c>
      <c r="U97">
        <f>'MHB2001'!B86</f>
        <v>0</v>
      </c>
    </row>
    <row r="98" spans="1:21" x14ac:dyDescent="0.3">
      <c r="A98" t="s">
        <v>65</v>
      </c>
      <c r="B98">
        <f>'MHB2020'!B87</f>
        <v>1</v>
      </c>
      <c r="C98">
        <f>'MHB2019'!B87</f>
        <v>1</v>
      </c>
      <c r="D98">
        <f>'MHB2018'!B87</f>
        <v>2</v>
      </c>
      <c r="E98">
        <f>'MHB2017'!B87</f>
        <v>3</v>
      </c>
      <c r="F98">
        <f>'MHB2016'!B87</f>
        <v>4</v>
      </c>
      <c r="G98">
        <f>'MHB2015'!B87</f>
        <v>1</v>
      </c>
      <c r="H98">
        <f>'MHB2014'!B87</f>
        <v>1</v>
      </c>
      <c r="I98">
        <f>'MHB2013'!B87</f>
        <v>2</v>
      </c>
      <c r="J98">
        <f>'MHB2012'!B87</f>
        <v>0</v>
      </c>
      <c r="K98">
        <f>'MHB2011'!B87</f>
        <v>3</v>
      </c>
      <c r="L98">
        <f>'MHB2010'!B87</f>
        <v>3</v>
      </c>
      <c r="M98">
        <f>'MHB2009'!B87</f>
        <v>2</v>
      </c>
      <c r="N98">
        <f>'MHB2008'!B87</f>
        <v>3</v>
      </c>
      <c r="O98">
        <f>'MHB2007'!B87</f>
        <v>3</v>
      </c>
      <c r="P98">
        <f>'MHB2006'!B87</f>
        <v>2</v>
      </c>
      <c r="Q98">
        <f>'MHB2005'!B87</f>
        <v>2</v>
      </c>
      <c r="R98">
        <f>'MHB2004'!B87</f>
        <v>0</v>
      </c>
      <c r="S98">
        <f>'MHB2003'!B87</f>
        <v>0</v>
      </c>
      <c r="T98">
        <f>'MHB2002'!B87</f>
        <v>0</v>
      </c>
      <c r="U98">
        <f>'MHB2001'!B87</f>
        <v>0</v>
      </c>
    </row>
    <row r="99" spans="1:21" x14ac:dyDescent="0.3">
      <c r="A99" t="s">
        <v>44</v>
      </c>
      <c r="B99">
        <f>'MHB2020'!B88</f>
        <v>4</v>
      </c>
      <c r="C99">
        <f>'MHB2019'!B88</f>
        <v>6</v>
      </c>
      <c r="D99">
        <f>'MHB2018'!B88</f>
        <v>4</v>
      </c>
      <c r="E99">
        <f>'MHB2017'!B88</f>
        <v>5</v>
      </c>
      <c r="F99">
        <f>'MHB2016'!B88</f>
        <v>3</v>
      </c>
      <c r="G99">
        <f>'MHB2015'!B88</f>
        <v>3</v>
      </c>
      <c r="H99">
        <f>'MHB2014'!B88</f>
        <v>1</v>
      </c>
      <c r="I99">
        <f>'MHB2013'!B88</f>
        <v>5</v>
      </c>
      <c r="J99">
        <f>'MHB2012'!B88</f>
        <v>1</v>
      </c>
      <c r="K99">
        <f>'MHB2011'!B88</f>
        <v>3</v>
      </c>
      <c r="L99">
        <f>'MHB2010'!B88</f>
        <v>4</v>
      </c>
      <c r="M99">
        <f>'MHB2009'!B88</f>
        <v>3</v>
      </c>
      <c r="N99">
        <f>'MHB2008'!B88</f>
        <v>9</v>
      </c>
      <c r="O99">
        <f>'MHB2007'!B88</f>
        <v>4</v>
      </c>
      <c r="P99">
        <f>'MHB2006'!B88</f>
        <v>4</v>
      </c>
      <c r="Q99">
        <f>'MHB2005'!B88</f>
        <v>5</v>
      </c>
      <c r="R99">
        <f>'MHB2004'!B88</f>
        <v>0</v>
      </c>
      <c r="S99">
        <f>'MHB2003'!B88</f>
        <v>0</v>
      </c>
      <c r="T99">
        <f>'MHB2002'!B88</f>
        <v>0</v>
      </c>
      <c r="U99">
        <f>'MHB2001'!B88</f>
        <v>0</v>
      </c>
    </row>
    <row r="100" spans="1:21" x14ac:dyDescent="0.3">
      <c r="A100" t="s">
        <v>45</v>
      </c>
      <c r="B100">
        <f>'MHB2020'!B89</f>
        <v>6</v>
      </c>
      <c r="C100">
        <f>'MHB2019'!B89</f>
        <v>2</v>
      </c>
      <c r="D100">
        <f>'MHB2018'!B89</f>
        <v>2</v>
      </c>
      <c r="E100">
        <f>'MHB2017'!B89</f>
        <v>2</v>
      </c>
      <c r="F100">
        <f>'MHB2016'!B89</f>
        <v>3</v>
      </c>
      <c r="G100">
        <f>'MHB2015'!B89</f>
        <v>2</v>
      </c>
      <c r="H100">
        <f>'MHB2014'!B89</f>
        <v>1</v>
      </c>
      <c r="I100">
        <f>'MHB2013'!B89</f>
        <v>4</v>
      </c>
      <c r="J100">
        <f>'MHB2012'!B89</f>
        <v>1</v>
      </c>
      <c r="K100">
        <f>'MHB2011'!B89</f>
        <v>4</v>
      </c>
      <c r="L100">
        <f>'MHB2010'!B89</f>
        <v>5</v>
      </c>
      <c r="M100">
        <f>'MHB2009'!B89</f>
        <v>3</v>
      </c>
      <c r="N100">
        <f>'MHB2008'!B89</f>
        <v>5</v>
      </c>
      <c r="O100">
        <f>'MHB2007'!B89</f>
        <v>5</v>
      </c>
      <c r="P100">
        <f>'MHB2006'!B89</f>
        <v>5</v>
      </c>
      <c r="Q100">
        <f>'MHB2005'!B89</f>
        <v>1</v>
      </c>
      <c r="R100">
        <f>'MHB2004'!B89</f>
        <v>0</v>
      </c>
      <c r="S100">
        <f>'MHB2003'!B89</f>
        <v>0</v>
      </c>
      <c r="T100">
        <f>'MHB2002'!B89</f>
        <v>0</v>
      </c>
      <c r="U100">
        <f>'MHB2001'!B89</f>
        <v>0</v>
      </c>
    </row>
    <row r="101" spans="1:21" x14ac:dyDescent="0.3">
      <c r="A101" t="s">
        <v>46</v>
      </c>
      <c r="B101">
        <f>'MHB2020'!B90</f>
        <v>5</v>
      </c>
      <c r="C101">
        <f>'MHB2019'!B90</f>
        <v>2</v>
      </c>
      <c r="D101">
        <f>'MHB2018'!B90</f>
        <v>4</v>
      </c>
      <c r="E101">
        <f>'MHB2017'!B90</f>
        <v>1</v>
      </c>
      <c r="F101">
        <f>'MHB2016'!B90</f>
        <v>2</v>
      </c>
      <c r="G101">
        <f>'MHB2015'!B90</f>
        <v>3</v>
      </c>
      <c r="H101">
        <f>'MHB2014'!B90</f>
        <v>2</v>
      </c>
      <c r="I101">
        <f>'MHB2013'!B90</f>
        <v>0</v>
      </c>
      <c r="J101">
        <f>'MHB2012'!B90</f>
        <v>4</v>
      </c>
      <c r="K101">
        <f>'MHB2011'!B90</f>
        <v>3</v>
      </c>
      <c r="L101">
        <f>'MHB2010'!B90</f>
        <v>6</v>
      </c>
      <c r="M101">
        <f>'MHB2009'!B90</f>
        <v>4</v>
      </c>
      <c r="N101">
        <f>'MHB2008'!B90</f>
        <v>2</v>
      </c>
      <c r="O101">
        <f>'MHB2007'!B90</f>
        <v>7</v>
      </c>
      <c r="P101">
        <f>'MHB2006'!B90</f>
        <v>3</v>
      </c>
      <c r="Q101">
        <f>'MHB2005'!B90</f>
        <v>9</v>
      </c>
      <c r="R101">
        <f>'MHB2004'!B90</f>
        <v>0</v>
      </c>
      <c r="S101">
        <f>'MHB2003'!B90</f>
        <v>0</v>
      </c>
      <c r="T101">
        <f>'MHB2002'!B90</f>
        <v>0</v>
      </c>
      <c r="U101">
        <f>'MHB2001'!B90</f>
        <v>0</v>
      </c>
    </row>
    <row r="102" spans="1:21" x14ac:dyDescent="0.3">
      <c r="A102" t="s">
        <v>47</v>
      </c>
      <c r="B102">
        <f>'MHB2020'!B91</f>
        <v>7</v>
      </c>
      <c r="C102">
        <f>'MHB2019'!B91</f>
        <v>21</v>
      </c>
      <c r="D102">
        <f>'MHB2018'!B91</f>
        <v>10</v>
      </c>
      <c r="E102">
        <f>'MHB2017'!B91</f>
        <v>18</v>
      </c>
      <c r="F102">
        <f>'MHB2016'!B91</f>
        <v>22</v>
      </c>
      <c r="G102">
        <f>'MHB2015'!B91</f>
        <v>7</v>
      </c>
      <c r="H102">
        <f>'MHB2014'!B91</f>
        <v>25</v>
      </c>
      <c r="I102">
        <f>'MHB2013'!B91</f>
        <v>13</v>
      </c>
      <c r="J102">
        <f>'MHB2012'!B91</f>
        <v>13</v>
      </c>
      <c r="K102">
        <f>'MHB2011'!B91</f>
        <v>24</v>
      </c>
      <c r="L102">
        <f>'MHB2010'!B91</f>
        <v>18</v>
      </c>
      <c r="M102">
        <f>'MHB2009'!B91</f>
        <v>30</v>
      </c>
      <c r="N102">
        <f>'MHB2008'!B91</f>
        <v>36</v>
      </c>
      <c r="O102">
        <f>'MHB2007'!B91</f>
        <v>17</v>
      </c>
      <c r="P102">
        <f>'MHB2006'!B91</f>
        <v>24</v>
      </c>
      <c r="Q102">
        <f>'MHB2005'!B91</f>
        <v>31</v>
      </c>
      <c r="R102">
        <f>'MHB2004'!B91</f>
        <v>0</v>
      </c>
      <c r="S102">
        <f>'MHB2003'!B91</f>
        <v>0</v>
      </c>
      <c r="T102">
        <f>'MHB2002'!B91</f>
        <v>0</v>
      </c>
      <c r="U102">
        <f>'MHB2001'!B91</f>
        <v>0</v>
      </c>
    </row>
    <row r="103" spans="1:21" x14ac:dyDescent="0.3">
      <c r="A103" t="s">
        <v>48</v>
      </c>
      <c r="B103">
        <f>'MHB2020'!B92</f>
        <v>6</v>
      </c>
      <c r="C103">
        <f>'MHB2019'!B92</f>
        <v>2</v>
      </c>
      <c r="D103">
        <f>'MHB2018'!B92</f>
        <v>5</v>
      </c>
      <c r="E103">
        <f>'MHB2017'!B92</f>
        <v>7</v>
      </c>
      <c r="F103">
        <f>'MHB2016'!B92</f>
        <v>4</v>
      </c>
      <c r="G103">
        <f>'MHB2015'!B92</f>
        <v>1</v>
      </c>
      <c r="H103">
        <f>'MHB2014'!B92</f>
        <v>3</v>
      </c>
      <c r="I103">
        <f>'MHB2013'!B92</f>
        <v>5</v>
      </c>
      <c r="J103">
        <f>'MHB2012'!B92</f>
        <v>11</v>
      </c>
      <c r="K103">
        <f>'MHB2011'!B92</f>
        <v>6</v>
      </c>
      <c r="L103">
        <f>'MHB2010'!B92</f>
        <v>7</v>
      </c>
      <c r="M103">
        <f>'MHB2009'!B92</f>
        <v>5</v>
      </c>
      <c r="N103">
        <f>'MHB2008'!B92</f>
        <v>7</v>
      </c>
      <c r="O103">
        <f>'MHB2007'!B92</f>
        <v>5</v>
      </c>
      <c r="P103">
        <f>'MHB2006'!B92</f>
        <v>7</v>
      </c>
      <c r="Q103">
        <f>'MHB2005'!B92</f>
        <v>13</v>
      </c>
      <c r="R103">
        <f>'MHB2004'!B92</f>
        <v>0</v>
      </c>
      <c r="S103">
        <f>'MHB2003'!B92</f>
        <v>0</v>
      </c>
      <c r="T103">
        <f>'MHB2002'!B92</f>
        <v>0</v>
      </c>
      <c r="U103">
        <f>'MHB2001'!B92</f>
        <v>0</v>
      </c>
    </row>
    <row r="104" spans="1:21" x14ac:dyDescent="0.3">
      <c r="A104" t="s">
        <v>49</v>
      </c>
      <c r="B104">
        <f>'MHB2020'!B93</f>
        <v>15</v>
      </c>
      <c r="C104">
        <f>'MHB2019'!B93</f>
        <v>9</v>
      </c>
      <c r="D104">
        <f>'MHB2018'!B93</f>
        <v>8</v>
      </c>
      <c r="E104">
        <f>'MHB2017'!B93</f>
        <v>4</v>
      </c>
      <c r="F104">
        <f>'MHB2016'!B93</f>
        <v>12</v>
      </c>
      <c r="G104">
        <f>'MHB2015'!B93</f>
        <v>4</v>
      </c>
      <c r="H104">
        <f>'MHB2014'!B93</f>
        <v>7</v>
      </c>
      <c r="I104">
        <f>'MHB2013'!B93</f>
        <v>5</v>
      </c>
      <c r="J104">
        <f>'MHB2012'!B93</f>
        <v>12</v>
      </c>
      <c r="K104">
        <f>'MHB2011'!B93</f>
        <v>12</v>
      </c>
      <c r="L104">
        <f>'MHB2010'!B93</f>
        <v>11</v>
      </c>
      <c r="M104">
        <f>'MHB2009'!B93</f>
        <v>14</v>
      </c>
      <c r="N104">
        <f>'MHB2008'!B93</f>
        <v>17</v>
      </c>
      <c r="O104">
        <f>'MHB2007'!B93</f>
        <v>11</v>
      </c>
      <c r="P104">
        <f>'MHB2006'!B93</f>
        <v>12</v>
      </c>
      <c r="Q104">
        <f>'MHB2005'!B93</f>
        <v>11</v>
      </c>
      <c r="R104">
        <f>'MHB2004'!B93</f>
        <v>0</v>
      </c>
      <c r="S104">
        <f>'MHB2003'!B93</f>
        <v>0</v>
      </c>
      <c r="T104">
        <f>'MHB2002'!B93</f>
        <v>0</v>
      </c>
      <c r="U104">
        <f>'MHB2001'!B93</f>
        <v>0</v>
      </c>
    </row>
    <row r="105" spans="1:21" x14ac:dyDescent="0.3">
      <c r="A105" t="s">
        <v>50</v>
      </c>
      <c r="B105">
        <f>'MHB2020'!B94</f>
        <v>2</v>
      </c>
      <c r="C105">
        <f>'MHB2019'!B94</f>
        <v>0</v>
      </c>
      <c r="D105">
        <f>'MHB2018'!B94</f>
        <v>1</v>
      </c>
      <c r="E105">
        <f>'MHB2017'!B94</f>
        <v>1</v>
      </c>
      <c r="F105">
        <f>'MHB2016'!B94</f>
        <v>5</v>
      </c>
      <c r="G105">
        <f>'MHB2015'!B94</f>
        <v>4</v>
      </c>
      <c r="H105">
        <f>'MHB2014'!B94</f>
        <v>1</v>
      </c>
      <c r="I105">
        <f>'MHB2013'!B94</f>
        <v>3</v>
      </c>
      <c r="J105">
        <f>'MHB2012'!B94</f>
        <v>1</v>
      </c>
      <c r="K105">
        <f>'MHB2011'!B94</f>
        <v>1</v>
      </c>
      <c r="L105">
        <f>'MHB2010'!B94</f>
        <v>2</v>
      </c>
      <c r="M105">
        <f>'MHB2009'!B94</f>
        <v>0</v>
      </c>
      <c r="N105">
        <f>'MHB2008'!B94</f>
        <v>1</v>
      </c>
      <c r="O105">
        <f>'MHB2007'!B94</f>
        <v>1</v>
      </c>
      <c r="P105">
        <f>'MHB2006'!B94</f>
        <v>2</v>
      </c>
      <c r="Q105">
        <f>'MHB2005'!B94</f>
        <v>1</v>
      </c>
      <c r="R105">
        <f>'MHB2004'!B94</f>
        <v>0</v>
      </c>
      <c r="S105">
        <f>'MHB2003'!B94</f>
        <v>0</v>
      </c>
      <c r="T105">
        <f>'MHB2002'!B94</f>
        <v>0</v>
      </c>
      <c r="U105">
        <f>'MHB2001'!B94</f>
        <v>0</v>
      </c>
    </row>
    <row r="106" spans="1:21" x14ac:dyDescent="0.3">
      <c r="A106" t="s">
        <v>32</v>
      </c>
      <c r="B106">
        <f>'MHB2020'!B95</f>
        <v>50</v>
      </c>
      <c r="C106">
        <f>'MHB2019'!B95</f>
        <v>49</v>
      </c>
      <c r="D106">
        <f>'MHB2018'!B95</f>
        <v>39</v>
      </c>
      <c r="E106">
        <f>'MHB2017'!B95</f>
        <v>44</v>
      </c>
      <c r="F106">
        <f>'MHB2016'!B95</f>
        <v>57</v>
      </c>
      <c r="G106">
        <f>'MHB2015'!B95</f>
        <v>26</v>
      </c>
      <c r="H106">
        <f>'MHB2014'!B95</f>
        <v>48</v>
      </c>
      <c r="I106">
        <f>'MHB2013'!B95</f>
        <v>38</v>
      </c>
      <c r="J106">
        <f>'MHB2012'!B95</f>
        <v>50</v>
      </c>
      <c r="K106">
        <f>'MHB2011'!B95</f>
        <v>61</v>
      </c>
      <c r="L106">
        <f>'MHB2010'!B95</f>
        <v>64</v>
      </c>
      <c r="M106">
        <f>'MHB2009'!B95</f>
        <v>66</v>
      </c>
      <c r="N106">
        <f>'MHB2008'!B95</f>
        <v>86</v>
      </c>
      <c r="O106">
        <f>'MHB2007'!B95</f>
        <v>65</v>
      </c>
      <c r="P106">
        <f>'MHB2006'!B95</f>
        <v>68</v>
      </c>
      <c r="Q106">
        <f>'MHB2005'!B95</f>
        <v>82</v>
      </c>
      <c r="R106">
        <f>'MHB2004'!B95</f>
        <v>0</v>
      </c>
      <c r="S106">
        <f>'MHB2003'!B95</f>
        <v>0</v>
      </c>
      <c r="T106">
        <f>'MHB2002'!B95</f>
        <v>0</v>
      </c>
      <c r="U106">
        <f>'MHB2001'!B95</f>
        <v>0</v>
      </c>
    </row>
  </sheetData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8C6E-56F1-493E-A02B-27E1F53BFDB9}">
  <dimension ref="A1:U106"/>
  <sheetViews>
    <sheetView zoomScale="85" zoomScaleNormal="85" workbookViewId="0">
      <selection activeCell="C5" sqref="C5"/>
    </sheetView>
  </sheetViews>
  <sheetFormatPr baseColWidth="10" defaultRowHeight="14.4" x14ac:dyDescent="0.3"/>
  <sheetData>
    <row r="1" spans="1:21" x14ac:dyDescent="0.3">
      <c r="A1" t="s">
        <v>208</v>
      </c>
    </row>
    <row r="2" spans="1:21" x14ac:dyDescent="0.3">
      <c r="A2" t="s">
        <v>0</v>
      </c>
      <c r="B2">
        <v>2019</v>
      </c>
      <c r="C2">
        <v>2018</v>
      </c>
      <c r="D2">
        <v>2017</v>
      </c>
      <c r="E2">
        <v>2016</v>
      </c>
      <c r="F2">
        <v>2015</v>
      </c>
      <c r="G2">
        <v>2014</v>
      </c>
      <c r="H2">
        <v>2013</v>
      </c>
      <c r="I2">
        <v>2012</v>
      </c>
      <c r="J2">
        <v>2011</v>
      </c>
      <c r="K2">
        <v>2010</v>
      </c>
      <c r="L2">
        <v>2009</v>
      </c>
      <c r="M2">
        <v>2008</v>
      </c>
      <c r="N2">
        <v>2007</v>
      </c>
      <c r="O2">
        <v>2006</v>
      </c>
      <c r="P2">
        <v>2005</v>
      </c>
      <c r="Q2">
        <v>2004</v>
      </c>
      <c r="R2">
        <v>2003</v>
      </c>
      <c r="S2">
        <v>2002</v>
      </c>
      <c r="T2">
        <v>2001</v>
      </c>
      <c r="U2">
        <v>2000</v>
      </c>
    </row>
    <row r="3" spans="1:21" s="7" customFormat="1" x14ac:dyDescent="0.3">
      <c r="A3" s="7" t="s">
        <v>5</v>
      </c>
      <c r="B3" s="7">
        <f>'MHB2020'!C3</f>
        <v>4</v>
      </c>
      <c r="C3" s="7">
        <f>'MHB2019'!C3</f>
        <v>0</v>
      </c>
      <c r="D3" s="7">
        <f>'MHB2018'!C3</f>
        <v>4</v>
      </c>
      <c r="E3" s="7">
        <f>'MHB2017'!C3</f>
        <v>7</v>
      </c>
      <c r="F3" s="7">
        <f>'MHB2016'!C3</f>
        <v>9</v>
      </c>
      <c r="G3" s="7">
        <f>'MHB2015'!C3</f>
        <v>2</v>
      </c>
      <c r="H3" s="7">
        <f>'MHB2014'!C3</f>
        <v>1</v>
      </c>
      <c r="I3" s="7">
        <f>'MHB2013'!C3</f>
        <v>5</v>
      </c>
      <c r="J3" s="7">
        <f>'MHB2012'!C3</f>
        <v>2</v>
      </c>
      <c r="K3" s="7">
        <f>'MHB2011'!C3</f>
        <v>4</v>
      </c>
      <c r="L3" s="7">
        <f>'MHB2010'!C3</f>
        <v>4</v>
      </c>
      <c r="M3" s="7">
        <f>'MHB2009'!C3</f>
        <v>1</v>
      </c>
      <c r="N3" s="7">
        <f>'MHB2008'!C3</f>
        <v>2</v>
      </c>
      <c r="O3" s="7">
        <f>'MHB2007'!C3</f>
        <v>4</v>
      </c>
      <c r="P3" s="7">
        <f>'MHB2006'!C3</f>
        <v>5</v>
      </c>
      <c r="Q3" s="7">
        <f>'MHB2005'!C3</f>
        <v>4</v>
      </c>
      <c r="R3" s="7">
        <f>'MHB2004'!C3</f>
        <v>5</v>
      </c>
      <c r="S3" s="7">
        <f>'MHB2003'!C3</f>
        <v>3</v>
      </c>
      <c r="T3" s="7">
        <f>'MHB2002'!C3</f>
        <v>7</v>
      </c>
      <c r="U3" s="7">
        <f>'MHB2001'!C3</f>
        <v>2</v>
      </c>
    </row>
    <row r="4" spans="1:21" s="7" customFormat="1" x14ac:dyDescent="0.3">
      <c r="A4" s="7" t="s">
        <v>6</v>
      </c>
      <c r="B4" s="7">
        <f>'MHB2020'!C4</f>
        <v>0</v>
      </c>
      <c r="C4" s="7">
        <f>'MHB2019'!C4</f>
        <v>0</v>
      </c>
      <c r="D4" s="7">
        <f>'MHB2018'!C4</f>
        <v>0</v>
      </c>
      <c r="E4" s="7">
        <f>'MHB2017'!C4</f>
        <v>0</v>
      </c>
      <c r="F4" s="7">
        <f>'MHB2016'!C4</f>
        <v>0</v>
      </c>
      <c r="G4" s="7">
        <f>'MHB2015'!C4</f>
        <v>0</v>
      </c>
      <c r="H4" s="7">
        <f>'MHB2014'!C4</f>
        <v>0</v>
      </c>
      <c r="I4" s="7">
        <f>'MHB2013'!C4</f>
        <v>1</v>
      </c>
      <c r="J4" s="7">
        <f>'MHB2012'!C4</f>
        <v>0</v>
      </c>
      <c r="K4" s="7">
        <f>'MHB2011'!C4</f>
        <v>0</v>
      </c>
      <c r="L4" s="7">
        <f>'MHB2010'!C4</f>
        <v>0</v>
      </c>
      <c r="M4" s="7">
        <f>'MHB2009'!C4</f>
        <v>1</v>
      </c>
      <c r="N4" s="7">
        <f>'MHB2008'!C4</f>
        <v>0</v>
      </c>
      <c r="O4" s="7">
        <f>'MHB2007'!C4</f>
        <v>0</v>
      </c>
      <c r="P4" s="7">
        <f>'MHB2006'!C4</f>
        <v>1</v>
      </c>
      <c r="Q4" s="7">
        <f>'MHB2005'!C4</f>
        <v>1</v>
      </c>
      <c r="R4" s="7">
        <f>'MHB2004'!C4</f>
        <v>0</v>
      </c>
      <c r="S4" s="7">
        <f>'MHB2003'!C4</f>
        <v>0</v>
      </c>
      <c r="T4" s="7">
        <f>'MHB2002'!C4</f>
        <v>0</v>
      </c>
      <c r="U4" s="7">
        <f>'MHB2001'!C4</f>
        <v>2</v>
      </c>
    </row>
    <row r="5" spans="1:21" s="7" customFormat="1" x14ac:dyDescent="0.3">
      <c r="A5" s="7" t="s">
        <v>33</v>
      </c>
      <c r="B5" s="7">
        <f>'MHB2020'!C5</f>
        <v>0</v>
      </c>
      <c r="C5" s="7">
        <f>'MHB2019'!C5</f>
        <v>1</v>
      </c>
      <c r="D5" s="7">
        <f>'MHB2018'!C5</f>
        <v>0</v>
      </c>
      <c r="E5" s="7">
        <f>'MHB2017'!C5</f>
        <v>0</v>
      </c>
      <c r="F5" s="7">
        <f>'MHB2016'!C5</f>
        <v>0</v>
      </c>
      <c r="G5" s="7">
        <f>'MHB2015'!C5</f>
        <v>0</v>
      </c>
      <c r="H5" s="7">
        <f>'MHB2014'!C5</f>
        <v>0</v>
      </c>
      <c r="I5" s="7">
        <f>'MHB2013'!C5</f>
        <v>1</v>
      </c>
      <c r="J5" s="7">
        <f>'MHB2012'!C5</f>
        <v>0</v>
      </c>
      <c r="K5" s="7">
        <f>'MHB2011'!C5</f>
        <v>0</v>
      </c>
      <c r="L5" s="7">
        <f>'MHB2010'!C5</f>
        <v>1</v>
      </c>
      <c r="M5" s="7">
        <f>'MHB2009'!C5</f>
        <v>1</v>
      </c>
      <c r="N5" s="7">
        <f>'MHB2008'!C5</f>
        <v>0</v>
      </c>
      <c r="O5" s="7">
        <f>'MHB2007'!C5</f>
        <v>0</v>
      </c>
      <c r="P5" s="7">
        <f>'MHB2006'!C5</f>
        <v>0</v>
      </c>
      <c r="Q5" s="7">
        <f>'MHB2005'!C5</f>
        <v>0</v>
      </c>
      <c r="R5" s="7">
        <f>'MHB2004'!C5</f>
        <v>2</v>
      </c>
      <c r="S5" s="7">
        <f>'MHB2003'!C5</f>
        <v>0</v>
      </c>
      <c r="T5" s="7">
        <f>'MHB2002'!C5</f>
        <v>0</v>
      </c>
      <c r="U5" s="7">
        <f>'MHB2001'!C5</f>
        <v>2</v>
      </c>
    </row>
    <row r="6" spans="1:21" s="7" customFormat="1" x14ac:dyDescent="0.3">
      <c r="A6" s="7" t="s">
        <v>8</v>
      </c>
      <c r="B6" s="7">
        <f>'MHB2020'!C6</f>
        <v>0</v>
      </c>
      <c r="C6" s="7">
        <f>'MHB2019'!C6</f>
        <v>0</v>
      </c>
      <c r="D6" s="7">
        <f>'MHB2018'!C6</f>
        <v>0</v>
      </c>
      <c r="E6" s="7">
        <f>'MHB2017'!C6</f>
        <v>0</v>
      </c>
      <c r="F6" s="7">
        <f>'MHB2016'!C6</f>
        <v>1</v>
      </c>
      <c r="G6" s="7">
        <f>'MHB2015'!C6</f>
        <v>0</v>
      </c>
      <c r="H6" s="7">
        <f>'MHB2014'!C6</f>
        <v>0</v>
      </c>
      <c r="I6" s="7">
        <f>'MHB2013'!C6</f>
        <v>2</v>
      </c>
      <c r="J6" s="7">
        <f>'MHB2012'!C6</f>
        <v>1</v>
      </c>
      <c r="K6" s="7">
        <f>'MHB2011'!C6</f>
        <v>0</v>
      </c>
      <c r="L6" s="7">
        <f>'MHB2010'!C6</f>
        <v>1</v>
      </c>
      <c r="M6" s="7">
        <f>'MHB2009'!C6</f>
        <v>1</v>
      </c>
      <c r="N6" s="7">
        <f>'MHB2008'!C6</f>
        <v>2</v>
      </c>
      <c r="O6" s="7">
        <f>'MHB2007'!C6</f>
        <v>0</v>
      </c>
      <c r="P6" s="7">
        <f>'MHB2006'!C6</f>
        <v>2</v>
      </c>
      <c r="Q6" s="7">
        <f>'MHB2005'!C6</f>
        <v>3</v>
      </c>
      <c r="R6" s="7">
        <f>'MHB2004'!C6</f>
        <v>4</v>
      </c>
      <c r="S6" s="7">
        <f>'MHB2003'!C6</f>
        <v>3</v>
      </c>
      <c r="T6" s="7">
        <f>'MHB2002'!C6</f>
        <v>6</v>
      </c>
      <c r="U6" s="7">
        <f>'MHB2001'!C6</f>
        <v>2</v>
      </c>
    </row>
    <row r="7" spans="1:21" s="7" customFormat="1" x14ac:dyDescent="0.3">
      <c r="A7" s="7" t="s">
        <v>9</v>
      </c>
      <c r="B7" s="7">
        <f>'MHB2020'!C7</f>
        <v>0</v>
      </c>
      <c r="C7" s="7">
        <f>'MHB2019'!C7</f>
        <v>0</v>
      </c>
      <c r="D7" s="7">
        <f>'MHB2018'!C7</f>
        <v>0</v>
      </c>
      <c r="E7" s="7">
        <f>'MHB2017'!C7</f>
        <v>0</v>
      </c>
      <c r="F7" s="7">
        <f>'MHB2016'!C7</f>
        <v>0</v>
      </c>
      <c r="G7" s="7">
        <f>'MHB2015'!C7</f>
        <v>0</v>
      </c>
      <c r="H7" s="7">
        <f>'MHB2014'!C7</f>
        <v>0</v>
      </c>
      <c r="I7" s="7">
        <f>'MHB2013'!C7</f>
        <v>2</v>
      </c>
      <c r="J7" s="7">
        <f>'MHB2012'!C7</f>
        <v>0</v>
      </c>
      <c r="K7" s="7">
        <f>'MHB2011'!C7</f>
        <v>1</v>
      </c>
      <c r="L7" s="7">
        <f>'MHB2010'!C7</f>
        <v>5</v>
      </c>
      <c r="M7" s="7">
        <f>'MHB2009'!C7</f>
        <v>0</v>
      </c>
      <c r="N7" s="7">
        <f>'MHB2008'!C7</f>
        <v>1</v>
      </c>
      <c r="O7" s="7">
        <f>'MHB2007'!C7</f>
        <v>2</v>
      </c>
      <c r="P7" s="7">
        <f>'MHB2006'!C7</f>
        <v>1</v>
      </c>
      <c r="Q7" s="7">
        <f>'MHB2005'!C7</f>
        <v>0</v>
      </c>
      <c r="R7" s="7">
        <f>'MHB2004'!C7</f>
        <v>0</v>
      </c>
      <c r="S7" s="7">
        <f>'MHB2003'!C7</f>
        <v>2</v>
      </c>
      <c r="T7" s="7">
        <f>'MHB2002'!C7</f>
        <v>0</v>
      </c>
      <c r="U7" s="7">
        <f>'MHB2001'!C7</f>
        <v>1</v>
      </c>
    </row>
    <row r="8" spans="1:21" s="7" customFormat="1" x14ac:dyDescent="0.3">
      <c r="A8" s="7" t="s">
        <v>10</v>
      </c>
      <c r="B8" s="7">
        <f>'MHB2020'!C8</f>
        <v>0</v>
      </c>
      <c r="C8" s="7">
        <f>'MHB2019'!C8</f>
        <v>0</v>
      </c>
      <c r="D8" s="7">
        <f>'MHB2018'!C8</f>
        <v>0</v>
      </c>
      <c r="E8" s="7">
        <f>'MHB2017'!C8</f>
        <v>0</v>
      </c>
      <c r="F8" s="7">
        <f>'MHB2016'!C8</f>
        <v>0</v>
      </c>
      <c r="G8" s="7">
        <f>'MHB2015'!C8</f>
        <v>0</v>
      </c>
      <c r="H8" s="7">
        <f>'MHB2014'!C8</f>
        <v>0</v>
      </c>
      <c r="I8" s="7">
        <f>'MHB2013'!C8</f>
        <v>0</v>
      </c>
      <c r="J8" s="7">
        <f>'MHB2012'!C8</f>
        <v>0</v>
      </c>
      <c r="K8" s="7">
        <f>'MHB2011'!C8</f>
        <v>0</v>
      </c>
      <c r="L8" s="7">
        <f>'MHB2010'!C8</f>
        <v>0</v>
      </c>
      <c r="M8" s="7">
        <f>'MHB2009'!C8</f>
        <v>0</v>
      </c>
      <c r="N8" s="7">
        <f>'MHB2008'!C8</f>
        <v>0</v>
      </c>
      <c r="O8" s="7">
        <f>'MHB2007'!C8</f>
        <v>0</v>
      </c>
      <c r="P8" s="7">
        <f>'MHB2006'!C8</f>
        <v>0</v>
      </c>
      <c r="Q8" s="7">
        <f>'MHB2005'!C8</f>
        <v>0</v>
      </c>
      <c r="R8" s="7">
        <f>'MHB2004'!C8</f>
        <v>0</v>
      </c>
      <c r="S8" s="7">
        <f>'MHB2003'!C8</f>
        <v>0</v>
      </c>
      <c r="T8" s="7">
        <f>'MHB2002'!C8</f>
        <v>0</v>
      </c>
      <c r="U8" s="7">
        <f>'MHB2001'!C8</f>
        <v>0</v>
      </c>
    </row>
    <row r="9" spans="1:21" s="7" customFormat="1" x14ac:dyDescent="0.3">
      <c r="A9" s="7" t="s">
        <v>35</v>
      </c>
      <c r="B9" s="7">
        <f>'MHB2020'!C9</f>
        <v>0</v>
      </c>
      <c r="C9" s="7">
        <f>'MHB2019'!C9</f>
        <v>0</v>
      </c>
      <c r="D9" s="7">
        <f>'MHB2018'!C9</f>
        <v>0</v>
      </c>
      <c r="E9" s="7">
        <f>'MHB2017'!C9</f>
        <v>0</v>
      </c>
      <c r="F9" s="7">
        <f>'MHB2016'!C9</f>
        <v>0</v>
      </c>
      <c r="G9" s="7">
        <f>'MHB2015'!C9</f>
        <v>0</v>
      </c>
      <c r="H9" s="7">
        <f>'MHB2014'!C9</f>
        <v>0</v>
      </c>
      <c r="I9" s="7">
        <f>'MHB2013'!C9</f>
        <v>0</v>
      </c>
      <c r="J9" s="7">
        <f>'MHB2012'!C9</f>
        <v>0</v>
      </c>
      <c r="K9" s="7">
        <f>'MHB2011'!C9</f>
        <v>0</v>
      </c>
      <c r="L9" s="7">
        <f>'MHB2010'!C9</f>
        <v>0</v>
      </c>
      <c r="M9" s="7">
        <f>'MHB2009'!C9</f>
        <v>0</v>
      </c>
      <c r="N9" s="7">
        <f>'MHB2008'!C9</f>
        <v>0</v>
      </c>
      <c r="O9" s="7">
        <f>'MHB2007'!C9</f>
        <v>0</v>
      </c>
      <c r="P9" s="7">
        <f>'MHB2006'!C9</f>
        <v>0</v>
      </c>
      <c r="Q9" s="7">
        <f>'MHB2005'!C9</f>
        <v>0</v>
      </c>
      <c r="R9" s="7">
        <f>'MHB2004'!C9</f>
        <v>0</v>
      </c>
      <c r="S9" s="7">
        <f>'MHB2003'!C9</f>
        <v>0</v>
      </c>
      <c r="T9" s="7">
        <f>'MHB2002'!C9</f>
        <v>0</v>
      </c>
      <c r="U9" s="7">
        <f>'MHB2001'!C9</f>
        <v>0</v>
      </c>
    </row>
    <row r="10" spans="1:21" s="7" customFormat="1" x14ac:dyDescent="0.3">
      <c r="A10" s="7" t="s">
        <v>12</v>
      </c>
      <c r="B10" s="7">
        <f>'MHB2020'!C10</f>
        <v>1</v>
      </c>
      <c r="C10" s="7">
        <f>'MHB2019'!C10</f>
        <v>0</v>
      </c>
      <c r="D10" s="7">
        <f>'MHB2018'!C10</f>
        <v>0</v>
      </c>
      <c r="E10" s="7">
        <f>'MHB2017'!C10</f>
        <v>1</v>
      </c>
      <c r="F10" s="7">
        <f>'MHB2016'!C10</f>
        <v>0</v>
      </c>
      <c r="G10" s="7">
        <f>'MHB2015'!C10</f>
        <v>0</v>
      </c>
      <c r="H10" s="7">
        <f>'MHB2014'!C10</f>
        <v>1</v>
      </c>
      <c r="I10" s="7">
        <f>'MHB2013'!C10</f>
        <v>0</v>
      </c>
      <c r="J10" s="7">
        <f>'MHB2012'!C10</f>
        <v>0</v>
      </c>
      <c r="K10" s="7">
        <f>'MHB2011'!C10</f>
        <v>1</v>
      </c>
      <c r="L10" s="7">
        <f>'MHB2010'!C10</f>
        <v>0</v>
      </c>
      <c r="M10" s="7">
        <f>'MHB2009'!C10</f>
        <v>1</v>
      </c>
      <c r="N10" s="7">
        <f>'MHB2008'!C10</f>
        <v>1</v>
      </c>
      <c r="O10" s="7">
        <f>'MHB2007'!C10</f>
        <v>0</v>
      </c>
      <c r="P10" s="7">
        <f>'MHB2006'!C10</f>
        <v>0</v>
      </c>
      <c r="Q10" s="7">
        <f>'MHB2005'!C10</f>
        <v>0</v>
      </c>
      <c r="R10" s="7">
        <f>'MHB2004'!C10</f>
        <v>0</v>
      </c>
      <c r="S10" s="7">
        <f>'MHB2003'!C10</f>
        <v>0</v>
      </c>
      <c r="T10" s="7">
        <f>'MHB2002'!C10</f>
        <v>3</v>
      </c>
      <c r="U10" s="7">
        <f>'MHB2001'!C10</f>
        <v>0</v>
      </c>
    </row>
    <row r="11" spans="1:21" s="27" customFormat="1" x14ac:dyDescent="0.3">
      <c r="A11" s="27" t="s">
        <v>34</v>
      </c>
      <c r="B11" s="27">
        <f>'MHB2020'!C11</f>
        <v>5</v>
      </c>
      <c r="C11" s="27">
        <f>'MHB2019'!C11</f>
        <v>7</v>
      </c>
      <c r="D11" s="27">
        <f>'MHB2018'!C11</f>
        <v>4</v>
      </c>
      <c r="E11" s="27">
        <f>'MHB2017'!C11</f>
        <v>8</v>
      </c>
      <c r="F11" s="27">
        <f>'MHB2016'!C11</f>
        <v>10</v>
      </c>
      <c r="G11" s="27">
        <f>'MHB2015'!C11</f>
        <v>2</v>
      </c>
      <c r="H11" s="27">
        <f>'MHB2014'!C11</f>
        <v>2</v>
      </c>
      <c r="I11" s="27">
        <f>'MHB2013'!C11</f>
        <v>11</v>
      </c>
      <c r="J11" s="27">
        <f>'MHB2012'!C11</f>
        <v>3</v>
      </c>
      <c r="K11" s="27">
        <f>'MHB2011'!C11</f>
        <v>6</v>
      </c>
      <c r="L11" s="27">
        <f>'MHB2010'!C11</f>
        <v>11</v>
      </c>
      <c r="M11" s="27">
        <f>'MHB2009'!C11</f>
        <v>5</v>
      </c>
      <c r="N11" s="27">
        <f>'MHB2008'!C11</f>
        <v>6</v>
      </c>
      <c r="O11" s="27">
        <f>'MHB2007'!C11</f>
        <v>6</v>
      </c>
      <c r="P11" s="27">
        <f>'MHB2006'!C11</f>
        <v>9</v>
      </c>
      <c r="Q11" s="27">
        <f>'MHB2005'!C11</f>
        <v>8</v>
      </c>
      <c r="R11" s="27">
        <f>'MHB2004'!C11</f>
        <v>11</v>
      </c>
      <c r="S11" s="27">
        <f>'MHB2003'!C11</f>
        <v>8</v>
      </c>
      <c r="T11" s="27">
        <f>'MHB2002'!C11</f>
        <v>16</v>
      </c>
      <c r="U11" s="27">
        <f>'MHB2001'!C11</f>
        <v>9</v>
      </c>
    </row>
    <row r="12" spans="1:21" s="8" customFormat="1" x14ac:dyDescent="0.3">
      <c r="A12" s="8" t="s">
        <v>5</v>
      </c>
      <c r="B12" s="8">
        <f>'MHB2020'!C12</f>
        <v>0</v>
      </c>
      <c r="C12" s="8">
        <f>'MHB2019'!C12</f>
        <v>0</v>
      </c>
      <c r="D12" s="8">
        <f>'MHB2018'!C12</f>
        <v>0</v>
      </c>
      <c r="E12" s="8">
        <f>'MHB2017'!C12</f>
        <v>0</v>
      </c>
      <c r="F12" s="8">
        <f>'MHB2016'!C12</f>
        <v>0</v>
      </c>
      <c r="G12" s="8">
        <f>'MHB2015'!C12</f>
        <v>0</v>
      </c>
      <c r="H12" s="8">
        <f>'MHB2014'!C12</f>
        <v>0</v>
      </c>
      <c r="I12" s="8">
        <f>'MHB2013'!C12</f>
        <v>0</v>
      </c>
      <c r="J12" s="8">
        <f>'MHB2012'!C12</f>
        <v>0</v>
      </c>
      <c r="K12" s="8">
        <f>'MHB2011'!C12</f>
        <v>0</v>
      </c>
      <c r="L12" s="8">
        <f>'MHB2010'!C12</f>
        <v>0</v>
      </c>
      <c r="M12" s="8">
        <f>'MHB2009'!C12</f>
        <v>0</v>
      </c>
      <c r="N12" s="8">
        <f>'MHB2008'!C12</f>
        <v>0</v>
      </c>
      <c r="O12" s="8">
        <f>'MHB2007'!C12</f>
        <v>0</v>
      </c>
      <c r="P12" s="8">
        <f>'MHB2006'!C12</f>
        <v>0</v>
      </c>
      <c r="Q12" s="8">
        <f>'MHB2005'!C12</f>
        <v>0</v>
      </c>
      <c r="R12" s="8">
        <f>'MHB2004'!C12</f>
        <v>0</v>
      </c>
      <c r="S12" s="8">
        <f>'MHB2003'!C12</f>
        <v>0</v>
      </c>
      <c r="T12" s="8">
        <f>'MHB2002'!C12</f>
        <v>0</v>
      </c>
      <c r="U12" s="8">
        <f>'MHB2001'!C12</f>
        <v>0</v>
      </c>
    </row>
    <row r="13" spans="1:21" s="8" customFormat="1" x14ac:dyDescent="0.3">
      <c r="A13" s="8" t="s">
        <v>6</v>
      </c>
      <c r="B13" s="8">
        <f>'MHB2020'!C13</f>
        <v>0</v>
      </c>
      <c r="C13" s="8">
        <f>'MHB2019'!C13</f>
        <v>0</v>
      </c>
      <c r="D13" s="8">
        <f>'MHB2018'!C13</f>
        <v>0</v>
      </c>
      <c r="E13" s="8">
        <f>'MHB2017'!C13</f>
        <v>0</v>
      </c>
      <c r="F13" s="8">
        <f>'MHB2016'!C13</f>
        <v>0</v>
      </c>
      <c r="G13" s="8">
        <f>'MHB2015'!C13</f>
        <v>0</v>
      </c>
      <c r="H13" s="8">
        <f>'MHB2014'!C13</f>
        <v>0</v>
      </c>
      <c r="I13" s="8">
        <f>'MHB2013'!C13</f>
        <v>0</v>
      </c>
      <c r="J13" s="8">
        <f>'MHB2012'!C13</f>
        <v>0</v>
      </c>
      <c r="K13" s="8">
        <f>'MHB2011'!C13</f>
        <v>0</v>
      </c>
      <c r="L13" s="8">
        <f>'MHB2010'!C13</f>
        <v>0</v>
      </c>
      <c r="M13" s="8">
        <f>'MHB2009'!C13</f>
        <v>0</v>
      </c>
      <c r="N13" s="8">
        <f>'MHB2008'!C13</f>
        <v>0</v>
      </c>
      <c r="O13" s="8">
        <f>'MHB2007'!C13</f>
        <v>0</v>
      </c>
      <c r="P13" s="8">
        <f>'MHB2006'!C13</f>
        <v>0</v>
      </c>
      <c r="Q13" s="8">
        <f>'MHB2005'!C13</f>
        <v>0</v>
      </c>
      <c r="R13" s="8">
        <f>'MHB2004'!C13</f>
        <v>0</v>
      </c>
      <c r="S13" s="8">
        <f>'MHB2003'!C13</f>
        <v>0</v>
      </c>
      <c r="T13" s="8">
        <f>'MHB2002'!C13</f>
        <v>0</v>
      </c>
      <c r="U13" s="8">
        <f>'MHB2001'!C13</f>
        <v>0</v>
      </c>
    </row>
    <row r="14" spans="1:21" s="8" customFormat="1" x14ac:dyDescent="0.3">
      <c r="A14" s="8" t="s">
        <v>33</v>
      </c>
      <c r="B14" s="8">
        <f>'MHB2020'!C14</f>
        <v>0</v>
      </c>
      <c r="C14" s="8">
        <f>'MHB2019'!C14</f>
        <v>0</v>
      </c>
      <c r="D14" s="8">
        <f>'MHB2018'!C14</f>
        <v>0</v>
      </c>
      <c r="E14" s="8">
        <f>'MHB2017'!C14</f>
        <v>0</v>
      </c>
      <c r="F14" s="8">
        <f>'MHB2016'!C14</f>
        <v>0</v>
      </c>
      <c r="G14" s="8">
        <f>'MHB2015'!C14</f>
        <v>0</v>
      </c>
      <c r="H14" s="8">
        <f>'MHB2014'!C14</f>
        <v>0</v>
      </c>
      <c r="I14" s="8">
        <f>'MHB2013'!C14</f>
        <v>0</v>
      </c>
      <c r="J14" s="8">
        <f>'MHB2012'!C14</f>
        <v>0</v>
      </c>
      <c r="K14" s="8">
        <f>'MHB2011'!C14</f>
        <v>0</v>
      </c>
      <c r="L14" s="8">
        <f>'MHB2010'!C14</f>
        <v>0</v>
      </c>
      <c r="M14" s="8">
        <f>'MHB2009'!C14</f>
        <v>0</v>
      </c>
      <c r="N14" s="8">
        <f>'MHB2008'!C14</f>
        <v>0</v>
      </c>
      <c r="O14" s="8">
        <f>'MHB2007'!C14</f>
        <v>0</v>
      </c>
      <c r="P14" s="8">
        <f>'MHB2006'!C14</f>
        <v>0</v>
      </c>
      <c r="Q14" s="8">
        <f>'MHB2005'!C14</f>
        <v>0</v>
      </c>
      <c r="R14" s="8">
        <f>'MHB2004'!C14</f>
        <v>0</v>
      </c>
      <c r="S14" s="8">
        <f>'MHB2003'!C14</f>
        <v>0</v>
      </c>
      <c r="T14" s="8">
        <f>'MHB2002'!C14</f>
        <v>0</v>
      </c>
      <c r="U14" s="8">
        <f>'MHB2001'!C14</f>
        <v>0</v>
      </c>
    </row>
    <row r="15" spans="1:21" s="8" customFormat="1" x14ac:dyDescent="0.3">
      <c r="A15" s="8" t="s">
        <v>8</v>
      </c>
      <c r="B15" s="8">
        <f>'MHB2020'!C15</f>
        <v>0</v>
      </c>
      <c r="C15" s="8">
        <f>'MHB2019'!C15</f>
        <v>0</v>
      </c>
      <c r="D15" s="8">
        <f>'MHB2018'!C15</f>
        <v>0</v>
      </c>
      <c r="E15" s="8">
        <f>'MHB2017'!C15</f>
        <v>0</v>
      </c>
      <c r="F15" s="8">
        <f>'MHB2016'!C15</f>
        <v>0</v>
      </c>
      <c r="G15" s="8">
        <f>'MHB2015'!C15</f>
        <v>0</v>
      </c>
      <c r="H15" s="8">
        <f>'MHB2014'!C15</f>
        <v>0</v>
      </c>
      <c r="I15" s="8">
        <f>'MHB2013'!C15</f>
        <v>0</v>
      </c>
      <c r="J15" s="8">
        <f>'MHB2012'!C15</f>
        <v>0</v>
      </c>
      <c r="K15" s="8">
        <f>'MHB2011'!C15</f>
        <v>0</v>
      </c>
      <c r="L15" s="8">
        <f>'MHB2010'!C15</f>
        <v>0</v>
      </c>
      <c r="M15" s="8">
        <f>'MHB2009'!C15</f>
        <v>0</v>
      </c>
      <c r="N15" s="8">
        <f>'MHB2008'!C15</f>
        <v>0</v>
      </c>
      <c r="O15" s="8">
        <f>'MHB2007'!C15</f>
        <v>0</v>
      </c>
      <c r="P15" s="8">
        <f>'MHB2006'!C15</f>
        <v>0</v>
      </c>
      <c r="Q15" s="8">
        <f>'MHB2005'!C15</f>
        <v>0</v>
      </c>
      <c r="R15" s="8">
        <f>'MHB2004'!C15</f>
        <v>0</v>
      </c>
      <c r="S15" s="8">
        <f>'MHB2003'!C15</f>
        <v>0</v>
      </c>
      <c r="T15" s="8">
        <f>'MHB2002'!C15</f>
        <v>0</v>
      </c>
      <c r="U15" s="8">
        <f>'MHB2001'!C15</f>
        <v>0</v>
      </c>
    </row>
    <row r="16" spans="1:21" s="8" customFormat="1" x14ac:dyDescent="0.3">
      <c r="A16" s="8" t="s">
        <v>9</v>
      </c>
      <c r="B16" s="8">
        <f>'MHB2020'!C16</f>
        <v>0</v>
      </c>
      <c r="C16" s="8">
        <f>'MHB2019'!C16</f>
        <v>0</v>
      </c>
      <c r="D16" s="8">
        <f>'MHB2018'!C16</f>
        <v>0</v>
      </c>
      <c r="E16" s="8">
        <f>'MHB2017'!C16</f>
        <v>0</v>
      </c>
      <c r="F16" s="8">
        <f>'MHB2016'!C16</f>
        <v>0</v>
      </c>
      <c r="G16" s="8">
        <f>'MHB2015'!C16</f>
        <v>0</v>
      </c>
      <c r="H16" s="8">
        <f>'MHB2014'!C16</f>
        <v>0</v>
      </c>
      <c r="I16" s="8">
        <f>'MHB2013'!C16</f>
        <v>0</v>
      </c>
      <c r="J16" s="8">
        <f>'MHB2012'!C16</f>
        <v>0</v>
      </c>
      <c r="K16" s="8">
        <f>'MHB2011'!C16</f>
        <v>0</v>
      </c>
      <c r="L16" s="8">
        <f>'MHB2010'!C16</f>
        <v>0</v>
      </c>
      <c r="M16" s="8">
        <f>'MHB2009'!C16</f>
        <v>0</v>
      </c>
      <c r="N16" s="8">
        <f>'MHB2008'!C16</f>
        <v>0</v>
      </c>
      <c r="O16" s="8">
        <f>'MHB2007'!C16</f>
        <v>0</v>
      </c>
      <c r="P16" s="8">
        <f>'MHB2006'!C16</f>
        <v>0</v>
      </c>
      <c r="Q16" s="8">
        <f>'MHB2005'!C16</f>
        <v>0</v>
      </c>
      <c r="R16" s="8">
        <f>'MHB2004'!C16</f>
        <v>0</v>
      </c>
      <c r="S16" s="8">
        <f>'MHB2003'!C16</f>
        <v>0</v>
      </c>
      <c r="T16" s="8">
        <f>'MHB2002'!C16</f>
        <v>0</v>
      </c>
      <c r="U16" s="8">
        <f>'MHB2001'!C16</f>
        <v>0</v>
      </c>
    </row>
    <row r="17" spans="1:21" s="8" customFormat="1" x14ac:dyDescent="0.3">
      <c r="A17" s="8" t="s">
        <v>10</v>
      </c>
      <c r="B17" s="8">
        <f>'MHB2020'!C17</f>
        <v>0</v>
      </c>
      <c r="C17" s="8">
        <f>'MHB2019'!C17</f>
        <v>0</v>
      </c>
      <c r="D17" s="8">
        <f>'MHB2018'!C17</f>
        <v>0</v>
      </c>
      <c r="E17" s="8">
        <f>'MHB2017'!C17</f>
        <v>0</v>
      </c>
      <c r="F17" s="8">
        <f>'MHB2016'!C17</f>
        <v>0</v>
      </c>
      <c r="G17" s="8">
        <f>'MHB2015'!C17</f>
        <v>0</v>
      </c>
      <c r="H17" s="8">
        <f>'MHB2014'!C17</f>
        <v>0</v>
      </c>
      <c r="I17" s="8">
        <f>'MHB2013'!C17</f>
        <v>0</v>
      </c>
      <c r="J17" s="8">
        <f>'MHB2012'!C17</f>
        <v>0</v>
      </c>
      <c r="K17" s="8">
        <f>'MHB2011'!C17</f>
        <v>0</v>
      </c>
      <c r="L17" s="8">
        <f>'MHB2010'!C17</f>
        <v>0</v>
      </c>
      <c r="M17" s="8">
        <f>'MHB2009'!C17</f>
        <v>0</v>
      </c>
      <c r="N17" s="8">
        <f>'MHB2008'!C17</f>
        <v>0</v>
      </c>
      <c r="O17" s="8">
        <f>'MHB2007'!C17</f>
        <v>0</v>
      </c>
      <c r="P17" s="8">
        <f>'MHB2006'!C17</f>
        <v>0</v>
      </c>
      <c r="Q17" s="8">
        <f>'MHB2005'!C17</f>
        <v>0</v>
      </c>
      <c r="R17" s="8">
        <f>'MHB2004'!C17</f>
        <v>0</v>
      </c>
      <c r="S17" s="8">
        <f>'MHB2003'!C17</f>
        <v>0</v>
      </c>
      <c r="T17" s="8">
        <f>'MHB2002'!C17</f>
        <v>0</v>
      </c>
      <c r="U17" s="8">
        <f>'MHB2001'!C17</f>
        <v>0</v>
      </c>
    </row>
    <row r="18" spans="1:21" s="8" customFormat="1" x14ac:dyDescent="0.3">
      <c r="A18" s="8" t="s">
        <v>35</v>
      </c>
      <c r="B18" s="8">
        <f>'MHB2020'!C18</f>
        <v>0</v>
      </c>
      <c r="C18" s="8">
        <f>'MHB2019'!C18</f>
        <v>0</v>
      </c>
      <c r="D18" s="8">
        <f>'MHB2018'!C18</f>
        <v>0</v>
      </c>
      <c r="E18" s="8">
        <f>'MHB2017'!C18</f>
        <v>0</v>
      </c>
      <c r="F18" s="8">
        <f>'MHB2016'!C18</f>
        <v>0</v>
      </c>
      <c r="G18" s="8">
        <f>'MHB2015'!C18</f>
        <v>0</v>
      </c>
      <c r="H18" s="8">
        <f>'MHB2014'!C18</f>
        <v>0</v>
      </c>
      <c r="I18" s="8">
        <f>'MHB2013'!C18</f>
        <v>0</v>
      </c>
      <c r="J18" s="8">
        <f>'MHB2012'!C18</f>
        <v>0</v>
      </c>
      <c r="K18" s="8">
        <f>'MHB2011'!C18</f>
        <v>0</v>
      </c>
      <c r="L18" s="8">
        <f>'MHB2010'!C18</f>
        <v>0</v>
      </c>
      <c r="M18" s="8">
        <f>'MHB2009'!C18</f>
        <v>0</v>
      </c>
      <c r="N18" s="8">
        <f>'MHB2008'!C18</f>
        <v>0</v>
      </c>
      <c r="O18" s="8">
        <f>'MHB2007'!C18</f>
        <v>0</v>
      </c>
      <c r="P18" s="8">
        <f>'MHB2006'!C18</f>
        <v>0</v>
      </c>
      <c r="Q18" s="8">
        <f>'MHB2005'!C18</f>
        <v>0</v>
      </c>
      <c r="R18" s="8">
        <f>'MHB2004'!C18</f>
        <v>0</v>
      </c>
      <c r="S18" s="8">
        <f>'MHB2003'!C18</f>
        <v>0</v>
      </c>
      <c r="T18" s="8">
        <f>'MHB2002'!C18</f>
        <v>0</v>
      </c>
      <c r="U18" s="8">
        <f>'MHB2001'!C18</f>
        <v>0</v>
      </c>
    </row>
    <row r="19" spans="1:21" s="8" customFormat="1" x14ac:dyDescent="0.3">
      <c r="A19" s="8" t="s">
        <v>12</v>
      </c>
      <c r="B19" s="8">
        <f>'MHB2020'!C19</f>
        <v>0</v>
      </c>
      <c r="C19" s="8">
        <f>'MHB2019'!C19</f>
        <v>0</v>
      </c>
      <c r="D19" s="8">
        <f>'MHB2018'!C19</f>
        <v>0</v>
      </c>
      <c r="E19" s="8">
        <f>'MHB2017'!C19</f>
        <v>0</v>
      </c>
      <c r="F19" s="8">
        <f>'MHB2016'!C19</f>
        <v>0</v>
      </c>
      <c r="G19" s="8">
        <f>'MHB2015'!C19</f>
        <v>0</v>
      </c>
      <c r="H19" s="8">
        <f>'MHB2014'!C19</f>
        <v>0</v>
      </c>
      <c r="I19" s="8">
        <f>'MHB2013'!C19</f>
        <v>0</v>
      </c>
      <c r="J19" s="8">
        <f>'MHB2012'!C19</f>
        <v>0</v>
      </c>
      <c r="K19" s="8">
        <f>'MHB2011'!C19</f>
        <v>0</v>
      </c>
      <c r="L19" s="8">
        <f>'MHB2010'!C19</f>
        <v>0</v>
      </c>
      <c r="M19" s="8">
        <f>'MHB2009'!C19</f>
        <v>0</v>
      </c>
      <c r="N19" s="8">
        <f>'MHB2008'!C19</f>
        <v>0</v>
      </c>
      <c r="O19" s="8">
        <f>'MHB2007'!C19</f>
        <v>0</v>
      </c>
      <c r="P19" s="8">
        <f>'MHB2006'!C19</f>
        <v>0</v>
      </c>
      <c r="Q19" s="8">
        <f>'MHB2005'!C19</f>
        <v>0</v>
      </c>
      <c r="R19" s="8">
        <f>'MHB2004'!C19</f>
        <v>0</v>
      </c>
      <c r="S19" s="8">
        <f>'MHB2003'!C19</f>
        <v>0</v>
      </c>
      <c r="T19" s="8">
        <f>'MHB2002'!C19</f>
        <v>0</v>
      </c>
      <c r="U19" s="8">
        <f>'MHB2001'!C19</f>
        <v>0</v>
      </c>
    </row>
    <row r="20" spans="1:21" s="28" customFormat="1" x14ac:dyDescent="0.3">
      <c r="A20" s="28" t="s">
        <v>36</v>
      </c>
      <c r="B20" s="28">
        <f>'MHB2020'!C20</f>
        <v>0</v>
      </c>
      <c r="C20" s="28">
        <f>'MHB2019'!C20</f>
        <v>0</v>
      </c>
      <c r="D20" s="28">
        <f>'MHB2018'!C20</f>
        <v>0</v>
      </c>
      <c r="E20" s="28">
        <f>'MHB2017'!C20</f>
        <v>0</v>
      </c>
      <c r="F20" s="28">
        <f>'MHB2016'!C20</f>
        <v>0</v>
      </c>
      <c r="G20" s="28">
        <f>'MHB2015'!C20</f>
        <v>0</v>
      </c>
      <c r="H20" s="28">
        <f>'MHB2014'!C20</f>
        <v>0</v>
      </c>
      <c r="I20" s="28">
        <f>'MHB2013'!C20</f>
        <v>0</v>
      </c>
      <c r="J20" s="28">
        <f>'MHB2012'!C20</f>
        <v>0</v>
      </c>
      <c r="K20" s="28">
        <f>'MHB2011'!C20</f>
        <v>0</v>
      </c>
      <c r="L20" s="28">
        <f>'MHB2010'!C20</f>
        <v>0</v>
      </c>
      <c r="M20" s="28">
        <f>'MHB2009'!C20</f>
        <v>0</v>
      </c>
      <c r="N20" s="28">
        <f>'MHB2008'!C20</f>
        <v>0</v>
      </c>
      <c r="O20" s="28">
        <f>'MHB2007'!C20</f>
        <v>0</v>
      </c>
      <c r="P20" s="28">
        <f>'MHB2006'!C20</f>
        <v>0</v>
      </c>
      <c r="Q20" s="28">
        <f>'MHB2005'!C20</f>
        <v>0</v>
      </c>
      <c r="R20" s="28">
        <f>'MHB2004'!C20</f>
        <v>0</v>
      </c>
      <c r="S20" s="28">
        <f>'MHB2003'!C20</f>
        <v>0</v>
      </c>
      <c r="T20" s="28">
        <f>'MHB2002'!C20</f>
        <v>0</v>
      </c>
      <c r="U20" s="28">
        <f>'MHB2001'!C20</f>
        <v>0</v>
      </c>
    </row>
    <row r="21" spans="1:21" s="29" customFormat="1" x14ac:dyDescent="0.3">
      <c r="A21" s="29" t="s">
        <v>5</v>
      </c>
      <c r="B21" s="29">
        <f>'MHB2020'!C21</f>
        <v>0</v>
      </c>
      <c r="C21" s="29">
        <f>'MHB2019'!C21</f>
        <v>0</v>
      </c>
      <c r="D21" s="29">
        <f>'MHB2018'!C21</f>
        <v>0</v>
      </c>
      <c r="E21" s="29">
        <f>'MHB2017'!C21</f>
        <v>0</v>
      </c>
      <c r="F21" s="29">
        <f>'MHB2016'!C21</f>
        <v>0</v>
      </c>
      <c r="G21" s="29">
        <f>'MHB2015'!C21</f>
        <v>0</v>
      </c>
      <c r="H21" s="29">
        <f>'MHB2014'!C21</f>
        <v>0</v>
      </c>
      <c r="I21" s="29">
        <f>'MHB2013'!C21</f>
        <v>0</v>
      </c>
      <c r="J21" s="29">
        <f>'MHB2012'!C21</f>
        <v>0</v>
      </c>
      <c r="K21" s="29">
        <f>'MHB2011'!C21</f>
        <v>0</v>
      </c>
      <c r="L21" s="29">
        <f>'MHB2010'!C21</f>
        <v>0</v>
      </c>
      <c r="M21" s="29">
        <f>'MHB2009'!C21</f>
        <v>0</v>
      </c>
      <c r="N21" s="29">
        <f>'MHB2008'!C21</f>
        <v>0</v>
      </c>
      <c r="O21" s="29">
        <f>'MHB2007'!C21</f>
        <v>0</v>
      </c>
      <c r="P21" s="29">
        <f>'MHB2006'!C21</f>
        <v>0</v>
      </c>
      <c r="Q21" s="29">
        <f>'MHB2005'!C21</f>
        <v>0</v>
      </c>
      <c r="R21" s="29">
        <f>'MHB2004'!C21</f>
        <v>0</v>
      </c>
      <c r="S21" s="29">
        <f>'MHB2003'!C21</f>
        <v>0</v>
      </c>
      <c r="T21" s="29">
        <f>'MHB2002'!C21</f>
        <v>0</v>
      </c>
      <c r="U21" s="29">
        <f>'MHB2001'!C21</f>
        <v>0</v>
      </c>
    </row>
    <row r="22" spans="1:21" s="29" customFormat="1" x14ac:dyDescent="0.3">
      <c r="A22" s="29" t="s">
        <v>6</v>
      </c>
      <c r="B22" s="29">
        <f>'MHB2020'!C22</f>
        <v>0</v>
      </c>
      <c r="C22" s="29">
        <f>'MHB2019'!C22</f>
        <v>0</v>
      </c>
      <c r="D22" s="29">
        <f>'MHB2018'!C22</f>
        <v>0</v>
      </c>
      <c r="E22" s="29">
        <f>'MHB2017'!C22</f>
        <v>0</v>
      </c>
      <c r="F22" s="29">
        <f>'MHB2016'!C22</f>
        <v>0</v>
      </c>
      <c r="G22" s="29">
        <f>'MHB2015'!C22</f>
        <v>0</v>
      </c>
      <c r="H22" s="29">
        <f>'MHB2014'!C22</f>
        <v>0</v>
      </c>
      <c r="I22" s="29">
        <f>'MHB2013'!C22</f>
        <v>0</v>
      </c>
      <c r="J22" s="29">
        <f>'MHB2012'!C22</f>
        <v>0</v>
      </c>
      <c r="K22" s="29">
        <f>'MHB2011'!C22</f>
        <v>0</v>
      </c>
      <c r="L22" s="29">
        <f>'MHB2010'!C22</f>
        <v>0</v>
      </c>
      <c r="M22" s="29">
        <f>'MHB2009'!C22</f>
        <v>0</v>
      </c>
      <c r="N22" s="29">
        <f>'MHB2008'!C22</f>
        <v>0</v>
      </c>
      <c r="O22" s="29">
        <f>'MHB2007'!C22</f>
        <v>0</v>
      </c>
      <c r="P22" s="29">
        <f>'MHB2006'!C22</f>
        <v>0</v>
      </c>
      <c r="Q22" s="29">
        <f>'MHB2005'!C22</f>
        <v>0</v>
      </c>
      <c r="R22" s="29">
        <f>'MHB2004'!C22</f>
        <v>0</v>
      </c>
      <c r="S22" s="29">
        <f>'MHB2003'!C22</f>
        <v>0</v>
      </c>
      <c r="T22" s="29">
        <f>'MHB2002'!C22</f>
        <v>0</v>
      </c>
      <c r="U22" s="29">
        <f>'MHB2001'!C22</f>
        <v>0</v>
      </c>
    </row>
    <row r="23" spans="1:21" s="29" customFormat="1" x14ac:dyDescent="0.3">
      <c r="A23" s="29" t="s">
        <v>33</v>
      </c>
      <c r="B23" s="29">
        <f>'MHB2020'!C23</f>
        <v>0</v>
      </c>
      <c r="C23" s="29">
        <f>'MHB2019'!C23</f>
        <v>0</v>
      </c>
      <c r="D23" s="29">
        <f>'MHB2018'!C23</f>
        <v>0</v>
      </c>
      <c r="E23" s="29">
        <f>'MHB2017'!C23</f>
        <v>0</v>
      </c>
      <c r="F23" s="29">
        <f>'MHB2016'!C23</f>
        <v>0</v>
      </c>
      <c r="G23" s="29">
        <f>'MHB2015'!C23</f>
        <v>0</v>
      </c>
      <c r="H23" s="29">
        <f>'MHB2014'!C23</f>
        <v>0</v>
      </c>
      <c r="I23" s="29">
        <f>'MHB2013'!C23</f>
        <v>0</v>
      </c>
      <c r="J23" s="29">
        <f>'MHB2012'!C23</f>
        <v>0</v>
      </c>
      <c r="K23" s="29">
        <f>'MHB2011'!C23</f>
        <v>0</v>
      </c>
      <c r="L23" s="29">
        <f>'MHB2010'!C23</f>
        <v>0</v>
      </c>
      <c r="M23" s="29">
        <f>'MHB2009'!C23</f>
        <v>0</v>
      </c>
      <c r="N23" s="29">
        <f>'MHB2008'!C23</f>
        <v>0</v>
      </c>
      <c r="O23" s="29">
        <f>'MHB2007'!C23</f>
        <v>0</v>
      </c>
      <c r="P23" s="29">
        <f>'MHB2006'!C23</f>
        <v>0</v>
      </c>
      <c r="Q23" s="29">
        <f>'MHB2005'!C23</f>
        <v>0</v>
      </c>
      <c r="R23" s="29">
        <f>'MHB2004'!C23</f>
        <v>0</v>
      </c>
      <c r="S23" s="29">
        <f>'MHB2003'!C23</f>
        <v>0</v>
      </c>
      <c r="T23" s="29">
        <f>'MHB2002'!C23</f>
        <v>0</v>
      </c>
      <c r="U23" s="29">
        <f>'MHB2001'!C23</f>
        <v>0</v>
      </c>
    </row>
    <row r="24" spans="1:21" s="29" customFormat="1" x14ac:dyDescent="0.3">
      <c r="A24" s="29" t="s">
        <v>8</v>
      </c>
      <c r="B24" s="29">
        <f>'MHB2020'!C24</f>
        <v>0</v>
      </c>
      <c r="C24" s="29">
        <f>'MHB2019'!C24</f>
        <v>0</v>
      </c>
      <c r="D24" s="29">
        <f>'MHB2018'!C24</f>
        <v>0</v>
      </c>
      <c r="E24" s="29">
        <f>'MHB2017'!C24</f>
        <v>0</v>
      </c>
      <c r="F24" s="29">
        <f>'MHB2016'!C24</f>
        <v>0</v>
      </c>
      <c r="G24" s="29">
        <f>'MHB2015'!C24</f>
        <v>0</v>
      </c>
      <c r="H24" s="29">
        <f>'MHB2014'!C24</f>
        <v>0</v>
      </c>
      <c r="I24" s="29">
        <f>'MHB2013'!C24</f>
        <v>0</v>
      </c>
      <c r="J24" s="29">
        <f>'MHB2012'!C24</f>
        <v>0</v>
      </c>
      <c r="K24" s="29">
        <f>'MHB2011'!C24</f>
        <v>0</v>
      </c>
      <c r="L24" s="29">
        <f>'MHB2010'!C24</f>
        <v>0</v>
      </c>
      <c r="M24" s="29">
        <f>'MHB2009'!C24</f>
        <v>0</v>
      </c>
      <c r="N24" s="29">
        <f>'MHB2008'!C24</f>
        <v>0</v>
      </c>
      <c r="O24" s="29">
        <f>'MHB2007'!C24</f>
        <v>0</v>
      </c>
      <c r="P24" s="29">
        <f>'MHB2006'!C24</f>
        <v>0</v>
      </c>
      <c r="Q24" s="29">
        <f>'MHB2005'!C24</f>
        <v>0</v>
      </c>
      <c r="R24" s="29">
        <f>'MHB2004'!C24</f>
        <v>0</v>
      </c>
      <c r="S24" s="29">
        <f>'MHB2003'!C24</f>
        <v>0</v>
      </c>
      <c r="T24" s="29">
        <f>'MHB2002'!C24</f>
        <v>0</v>
      </c>
      <c r="U24" s="29">
        <f>'MHB2001'!C24</f>
        <v>0</v>
      </c>
    </row>
    <row r="25" spans="1:21" s="29" customFormat="1" x14ac:dyDescent="0.3">
      <c r="A25" s="29" t="s">
        <v>9</v>
      </c>
      <c r="B25" s="29">
        <f>'MHB2020'!C25</f>
        <v>0</v>
      </c>
      <c r="C25" s="29">
        <f>'MHB2019'!C25</f>
        <v>0</v>
      </c>
      <c r="D25" s="29">
        <f>'MHB2018'!C25</f>
        <v>0</v>
      </c>
      <c r="E25" s="29">
        <f>'MHB2017'!C25</f>
        <v>0</v>
      </c>
      <c r="F25" s="29">
        <f>'MHB2016'!C25</f>
        <v>0</v>
      </c>
      <c r="G25" s="29">
        <f>'MHB2015'!C25</f>
        <v>0</v>
      </c>
      <c r="H25" s="29">
        <f>'MHB2014'!C25</f>
        <v>0</v>
      </c>
      <c r="I25" s="29">
        <f>'MHB2013'!C25</f>
        <v>0</v>
      </c>
      <c r="J25" s="29">
        <f>'MHB2012'!C25</f>
        <v>0</v>
      </c>
      <c r="K25" s="29">
        <f>'MHB2011'!C25</f>
        <v>0</v>
      </c>
      <c r="L25" s="29">
        <f>'MHB2010'!C25</f>
        <v>0</v>
      </c>
      <c r="M25" s="29">
        <f>'MHB2009'!C25</f>
        <v>0</v>
      </c>
      <c r="N25" s="29">
        <f>'MHB2008'!C25</f>
        <v>0</v>
      </c>
      <c r="O25" s="29">
        <f>'MHB2007'!C25</f>
        <v>0</v>
      </c>
      <c r="P25" s="29">
        <f>'MHB2006'!C25</f>
        <v>0</v>
      </c>
      <c r="Q25" s="29">
        <f>'MHB2005'!C25</f>
        <v>0</v>
      </c>
      <c r="R25" s="29">
        <f>'MHB2004'!C25</f>
        <v>0</v>
      </c>
      <c r="S25" s="29">
        <f>'MHB2003'!C25</f>
        <v>0</v>
      </c>
      <c r="T25" s="29">
        <f>'MHB2002'!C25</f>
        <v>0</v>
      </c>
      <c r="U25" s="29">
        <f>'MHB2001'!C25</f>
        <v>0</v>
      </c>
    </row>
    <row r="26" spans="1:21" s="29" customFormat="1" x14ac:dyDescent="0.3">
      <c r="A26" s="29" t="s">
        <v>10</v>
      </c>
      <c r="B26" s="29">
        <f>'MHB2020'!C26</f>
        <v>0</v>
      </c>
      <c r="C26" s="29">
        <f>'MHB2019'!C26</f>
        <v>0</v>
      </c>
      <c r="D26" s="29">
        <f>'MHB2018'!C26</f>
        <v>0</v>
      </c>
      <c r="E26" s="29">
        <f>'MHB2017'!C26</f>
        <v>0</v>
      </c>
      <c r="F26" s="29">
        <f>'MHB2016'!C26</f>
        <v>0</v>
      </c>
      <c r="G26" s="29">
        <f>'MHB2015'!C26</f>
        <v>0</v>
      </c>
      <c r="H26" s="29">
        <f>'MHB2014'!C26</f>
        <v>0</v>
      </c>
      <c r="I26" s="29">
        <f>'MHB2013'!C26</f>
        <v>0</v>
      </c>
      <c r="J26" s="29">
        <f>'MHB2012'!C26</f>
        <v>0</v>
      </c>
      <c r="K26" s="29">
        <f>'MHB2011'!C26</f>
        <v>0</v>
      </c>
      <c r="L26" s="29">
        <f>'MHB2010'!C26</f>
        <v>0</v>
      </c>
      <c r="M26" s="29">
        <f>'MHB2009'!C26</f>
        <v>0</v>
      </c>
      <c r="N26" s="29">
        <f>'MHB2008'!C26</f>
        <v>0</v>
      </c>
      <c r="O26" s="29">
        <f>'MHB2007'!C26</f>
        <v>0</v>
      </c>
      <c r="P26" s="29">
        <f>'MHB2006'!C26</f>
        <v>0</v>
      </c>
      <c r="Q26" s="29">
        <f>'MHB2005'!C26</f>
        <v>0</v>
      </c>
      <c r="R26" s="29">
        <f>'MHB2004'!C26</f>
        <v>0</v>
      </c>
      <c r="S26" s="29">
        <f>'MHB2003'!C26</f>
        <v>0</v>
      </c>
      <c r="T26" s="29">
        <f>'MHB2002'!C26</f>
        <v>0</v>
      </c>
      <c r="U26" s="29">
        <f>'MHB2001'!C26</f>
        <v>0</v>
      </c>
    </row>
    <row r="27" spans="1:21" s="29" customFormat="1" x14ac:dyDescent="0.3">
      <c r="A27" s="29" t="s">
        <v>35</v>
      </c>
      <c r="B27" s="29">
        <f>'MHB2020'!C27</f>
        <v>0</v>
      </c>
      <c r="C27" s="29">
        <f>'MHB2019'!C27</f>
        <v>0</v>
      </c>
      <c r="D27" s="29">
        <f>'MHB2018'!C27</f>
        <v>0</v>
      </c>
      <c r="E27" s="29">
        <f>'MHB2017'!C27</f>
        <v>0</v>
      </c>
      <c r="F27" s="29">
        <f>'MHB2016'!C27</f>
        <v>0</v>
      </c>
      <c r="G27" s="29">
        <f>'MHB2015'!C27</f>
        <v>0</v>
      </c>
      <c r="H27" s="29">
        <f>'MHB2014'!C27</f>
        <v>0</v>
      </c>
      <c r="I27" s="29">
        <f>'MHB2013'!C27</f>
        <v>0</v>
      </c>
      <c r="J27" s="29">
        <f>'MHB2012'!C27</f>
        <v>0</v>
      </c>
      <c r="K27" s="29">
        <f>'MHB2011'!C27</f>
        <v>0</v>
      </c>
      <c r="L27" s="29">
        <f>'MHB2010'!C27</f>
        <v>0</v>
      </c>
      <c r="M27" s="29">
        <f>'MHB2009'!C27</f>
        <v>0</v>
      </c>
      <c r="N27" s="29">
        <f>'MHB2008'!C27</f>
        <v>0</v>
      </c>
      <c r="O27" s="29">
        <f>'MHB2007'!C27</f>
        <v>0</v>
      </c>
      <c r="P27" s="29">
        <f>'MHB2006'!C27</f>
        <v>0</v>
      </c>
      <c r="Q27" s="29">
        <f>'MHB2005'!C27</f>
        <v>0</v>
      </c>
      <c r="R27" s="29">
        <f>'MHB2004'!C27</f>
        <v>0</v>
      </c>
      <c r="S27" s="29">
        <f>'MHB2003'!C27</f>
        <v>0</v>
      </c>
      <c r="T27" s="29">
        <f>'MHB2002'!C27</f>
        <v>0</v>
      </c>
      <c r="U27" s="29">
        <f>'MHB2001'!C27</f>
        <v>0</v>
      </c>
    </row>
    <row r="28" spans="1:21" s="29" customFormat="1" x14ac:dyDescent="0.3">
      <c r="A28" s="29" t="s">
        <v>12</v>
      </c>
      <c r="B28" s="29">
        <f>'MHB2020'!C28</f>
        <v>0</v>
      </c>
      <c r="C28" s="29">
        <f>'MHB2019'!C28</f>
        <v>0</v>
      </c>
      <c r="D28" s="29">
        <f>'MHB2018'!C28</f>
        <v>0</v>
      </c>
      <c r="E28" s="29">
        <f>'MHB2017'!C28</f>
        <v>0</v>
      </c>
      <c r="F28" s="29">
        <f>'MHB2016'!C28</f>
        <v>0</v>
      </c>
      <c r="G28" s="29">
        <f>'MHB2015'!C28</f>
        <v>0</v>
      </c>
      <c r="H28" s="29">
        <f>'MHB2014'!C28</f>
        <v>0</v>
      </c>
      <c r="I28" s="29">
        <f>'MHB2013'!C28</f>
        <v>0</v>
      </c>
      <c r="J28" s="29">
        <f>'MHB2012'!C28</f>
        <v>0</v>
      </c>
      <c r="K28" s="29">
        <f>'MHB2011'!C28</f>
        <v>0</v>
      </c>
      <c r="L28" s="29">
        <f>'MHB2010'!C28</f>
        <v>0</v>
      </c>
      <c r="M28" s="29">
        <f>'MHB2009'!C28</f>
        <v>0</v>
      </c>
      <c r="N28" s="29">
        <f>'MHB2008'!C28</f>
        <v>0</v>
      </c>
      <c r="O28" s="29">
        <f>'MHB2007'!C28</f>
        <v>0</v>
      </c>
      <c r="P28" s="29">
        <f>'MHB2006'!C28</f>
        <v>0</v>
      </c>
      <c r="Q28" s="29">
        <f>'MHB2005'!C28</f>
        <v>0</v>
      </c>
      <c r="R28" s="29">
        <f>'MHB2004'!C28</f>
        <v>0</v>
      </c>
      <c r="S28" s="29">
        <f>'MHB2003'!C28</f>
        <v>0</v>
      </c>
      <c r="T28" s="29">
        <f>'MHB2002'!C28</f>
        <v>0</v>
      </c>
      <c r="U28" s="29">
        <f>'MHB2001'!C28</f>
        <v>0</v>
      </c>
    </row>
    <row r="29" spans="1:21" s="30" customFormat="1" x14ac:dyDescent="0.3">
      <c r="A29" s="30" t="s">
        <v>38</v>
      </c>
      <c r="B29" s="30">
        <f>'MHB2020'!C29</f>
        <v>0</v>
      </c>
      <c r="C29" s="30">
        <f>'MHB2019'!C29</f>
        <v>0</v>
      </c>
      <c r="D29" s="30">
        <f>'MHB2018'!C29</f>
        <v>0</v>
      </c>
      <c r="E29" s="30">
        <f>'MHB2017'!C29</f>
        <v>0</v>
      </c>
      <c r="F29" s="30">
        <f>'MHB2016'!C29</f>
        <v>0</v>
      </c>
      <c r="G29" s="30">
        <f>'MHB2015'!C29</f>
        <v>0</v>
      </c>
      <c r="H29" s="30">
        <f>'MHB2014'!C29</f>
        <v>0</v>
      </c>
      <c r="I29" s="30">
        <f>'MHB2013'!C29</f>
        <v>0</v>
      </c>
      <c r="J29" s="30">
        <f>'MHB2012'!C29</f>
        <v>0</v>
      </c>
      <c r="K29" s="30">
        <f>'MHB2011'!C29</f>
        <v>0</v>
      </c>
      <c r="L29" s="30">
        <f>'MHB2010'!C29</f>
        <v>0</v>
      </c>
      <c r="M29" s="30">
        <f>'MHB2009'!C29</f>
        <v>0</v>
      </c>
      <c r="N29" s="30">
        <f>'MHB2008'!C29</f>
        <v>0</v>
      </c>
      <c r="O29" s="30">
        <f>'MHB2007'!C29</f>
        <v>0</v>
      </c>
      <c r="P29" s="30">
        <f>'MHB2006'!C29</f>
        <v>0</v>
      </c>
      <c r="Q29" s="30">
        <f>'MHB2005'!C29</f>
        <v>0</v>
      </c>
      <c r="R29" s="30">
        <f>'MHB2004'!C29</f>
        <v>0</v>
      </c>
      <c r="S29" s="30">
        <f>'MHB2003'!C29</f>
        <v>0</v>
      </c>
      <c r="T29" s="30">
        <f>'MHB2002'!C29</f>
        <v>0</v>
      </c>
      <c r="U29" s="30">
        <f>'MHB2001'!C29</f>
        <v>0</v>
      </c>
    </row>
    <row r="30" spans="1:21" s="10" customFormat="1" x14ac:dyDescent="0.3">
      <c r="A30" s="10" t="s">
        <v>5</v>
      </c>
      <c r="B30" s="10">
        <f>'MHB2020'!C30</f>
        <v>4</v>
      </c>
      <c r="C30" s="10">
        <f>'MHB2019'!C30</f>
        <v>8</v>
      </c>
      <c r="D30" s="10">
        <f>'MHB2018'!C30</f>
        <v>10</v>
      </c>
      <c r="E30" s="10">
        <f>'MHB2017'!C30</f>
        <v>8</v>
      </c>
      <c r="F30" s="10">
        <f>'MHB2016'!C30</f>
        <v>8</v>
      </c>
      <c r="G30" s="10">
        <f>'MHB2015'!C30</f>
        <v>8</v>
      </c>
      <c r="H30" s="10">
        <f>'MHB2014'!C30</f>
        <v>5</v>
      </c>
      <c r="I30" s="10">
        <f>'MHB2013'!C30</f>
        <v>8</v>
      </c>
      <c r="J30" s="10">
        <f>'MHB2012'!C30</f>
        <v>14</v>
      </c>
      <c r="K30" s="10">
        <f>'MHB2011'!C30</f>
        <v>8</v>
      </c>
      <c r="L30" s="10">
        <f>'MHB2010'!C30</f>
        <v>10</v>
      </c>
      <c r="M30" s="10">
        <f>'MHB2009'!C30</f>
        <v>2</v>
      </c>
      <c r="N30" s="10">
        <f>'MHB2008'!C30</f>
        <v>5</v>
      </c>
      <c r="O30" s="10">
        <f>'MHB2007'!C30</f>
        <v>3</v>
      </c>
      <c r="P30" s="10">
        <f>'MHB2006'!C30</f>
        <v>2</v>
      </c>
      <c r="Q30" s="10">
        <f>'MHB2005'!C30</f>
        <v>1</v>
      </c>
      <c r="R30" s="10">
        <f>'MHB2004'!C30</f>
        <v>2</v>
      </c>
      <c r="S30" s="10">
        <f>'MHB2003'!C30</f>
        <v>2</v>
      </c>
      <c r="T30" s="10">
        <f>'MHB2002'!C30</f>
        <v>2</v>
      </c>
      <c r="U30" s="10">
        <f>'MHB2001'!C30</f>
        <v>0</v>
      </c>
    </row>
    <row r="31" spans="1:21" s="10" customFormat="1" x14ac:dyDescent="0.3">
      <c r="A31" s="10" t="s">
        <v>6</v>
      </c>
      <c r="B31" s="10">
        <f>'MHB2020'!C31</f>
        <v>0</v>
      </c>
      <c r="C31" s="10">
        <f>'MHB2019'!C31</f>
        <v>2</v>
      </c>
      <c r="D31" s="10">
        <f>'MHB2018'!C31</f>
        <v>0</v>
      </c>
      <c r="E31" s="10">
        <f>'MHB2017'!C31</f>
        <v>2</v>
      </c>
      <c r="F31" s="10">
        <f>'MHB2016'!C31</f>
        <v>0</v>
      </c>
      <c r="G31" s="10">
        <f>'MHB2015'!C31</f>
        <v>1</v>
      </c>
      <c r="H31" s="10">
        <f>'MHB2014'!C31</f>
        <v>0</v>
      </c>
      <c r="I31" s="10">
        <f>'MHB2013'!C31</f>
        <v>0</v>
      </c>
      <c r="J31" s="10">
        <f>'MHB2012'!C31</f>
        <v>0</v>
      </c>
      <c r="K31" s="10">
        <f>'MHB2011'!C31</f>
        <v>0</v>
      </c>
      <c r="L31" s="10">
        <f>'MHB2010'!C31</f>
        <v>0</v>
      </c>
      <c r="M31" s="10">
        <f>'MHB2009'!C31</f>
        <v>0</v>
      </c>
      <c r="N31" s="10">
        <f>'MHB2008'!C31</f>
        <v>0</v>
      </c>
      <c r="O31" s="10">
        <f>'MHB2007'!C31</f>
        <v>0</v>
      </c>
      <c r="P31" s="10">
        <f>'MHB2006'!C31</f>
        <v>0</v>
      </c>
      <c r="Q31" s="10">
        <f>'MHB2005'!C31</f>
        <v>0</v>
      </c>
      <c r="R31" s="10">
        <f>'MHB2004'!C31</f>
        <v>0</v>
      </c>
      <c r="S31" s="10">
        <f>'MHB2003'!C31</f>
        <v>0</v>
      </c>
      <c r="T31" s="10">
        <f>'MHB2002'!C31</f>
        <v>1</v>
      </c>
      <c r="U31" s="10">
        <f>'MHB2001'!C31</f>
        <v>0</v>
      </c>
    </row>
    <row r="32" spans="1:21" s="10" customFormat="1" x14ac:dyDescent="0.3">
      <c r="A32" s="10" t="s">
        <v>33</v>
      </c>
      <c r="B32" s="10">
        <f>'MHB2020'!C32</f>
        <v>0</v>
      </c>
      <c r="C32" s="10">
        <f>'MHB2019'!C32</f>
        <v>0</v>
      </c>
      <c r="D32" s="10">
        <f>'MHB2018'!C32</f>
        <v>0</v>
      </c>
      <c r="E32" s="10">
        <f>'MHB2017'!C32</f>
        <v>0</v>
      </c>
      <c r="F32" s="10">
        <f>'MHB2016'!C32</f>
        <v>0</v>
      </c>
      <c r="G32" s="10">
        <f>'MHB2015'!C32</f>
        <v>0</v>
      </c>
      <c r="H32" s="10">
        <f>'MHB2014'!C32</f>
        <v>0</v>
      </c>
      <c r="I32" s="10">
        <f>'MHB2013'!C32</f>
        <v>0</v>
      </c>
      <c r="J32" s="10">
        <f>'MHB2012'!C32</f>
        <v>0</v>
      </c>
      <c r="K32" s="10">
        <f>'MHB2011'!C32</f>
        <v>0</v>
      </c>
      <c r="L32" s="10">
        <f>'MHB2010'!C32</f>
        <v>0</v>
      </c>
      <c r="M32" s="10">
        <f>'MHB2009'!C32</f>
        <v>0</v>
      </c>
      <c r="N32" s="10">
        <f>'MHB2008'!C32</f>
        <v>0</v>
      </c>
      <c r="O32" s="10">
        <f>'MHB2007'!C32</f>
        <v>0</v>
      </c>
      <c r="P32" s="10">
        <f>'MHB2006'!C32</f>
        <v>0</v>
      </c>
      <c r="Q32" s="10">
        <f>'MHB2005'!C32</f>
        <v>0</v>
      </c>
      <c r="R32" s="10">
        <f>'MHB2004'!C32</f>
        <v>0</v>
      </c>
      <c r="S32" s="10">
        <f>'MHB2003'!C32</f>
        <v>0</v>
      </c>
      <c r="T32" s="10">
        <f>'MHB2002'!C32</f>
        <v>0</v>
      </c>
      <c r="U32" s="10">
        <f>'MHB2001'!C32</f>
        <v>0</v>
      </c>
    </row>
    <row r="33" spans="1:21" s="10" customFormat="1" x14ac:dyDescent="0.3">
      <c r="A33" s="10" t="s">
        <v>8</v>
      </c>
      <c r="B33" s="10">
        <f>'MHB2020'!C33</f>
        <v>0</v>
      </c>
      <c r="C33" s="10">
        <f>'MHB2019'!C33</f>
        <v>0</v>
      </c>
      <c r="D33" s="10">
        <f>'MHB2018'!C33</f>
        <v>0</v>
      </c>
      <c r="E33" s="10">
        <f>'MHB2017'!C33</f>
        <v>0</v>
      </c>
      <c r="F33" s="10">
        <f>'MHB2016'!C33</f>
        <v>0</v>
      </c>
      <c r="G33" s="10">
        <f>'MHB2015'!C33</f>
        <v>0</v>
      </c>
      <c r="H33" s="10">
        <f>'MHB2014'!C33</f>
        <v>2</v>
      </c>
      <c r="I33" s="10">
        <f>'MHB2013'!C33</f>
        <v>0</v>
      </c>
      <c r="J33" s="10">
        <f>'MHB2012'!C33</f>
        <v>0</v>
      </c>
      <c r="K33" s="10">
        <f>'MHB2011'!C33</f>
        <v>0</v>
      </c>
      <c r="L33" s="10">
        <f>'MHB2010'!C33</f>
        <v>3</v>
      </c>
      <c r="M33" s="10">
        <f>'MHB2009'!C33</f>
        <v>0</v>
      </c>
      <c r="N33" s="10">
        <f>'MHB2008'!C33</f>
        <v>0</v>
      </c>
      <c r="O33" s="10">
        <f>'MHB2007'!C33</f>
        <v>1</v>
      </c>
      <c r="P33" s="10">
        <f>'MHB2006'!C33</f>
        <v>3</v>
      </c>
      <c r="Q33" s="10">
        <f>'MHB2005'!C33</f>
        <v>1</v>
      </c>
      <c r="R33" s="10">
        <f>'MHB2004'!C33</f>
        <v>1</v>
      </c>
      <c r="S33" s="10">
        <f>'MHB2003'!C33</f>
        <v>4</v>
      </c>
      <c r="T33" s="10">
        <f>'MHB2002'!C33</f>
        <v>0</v>
      </c>
      <c r="U33" s="10">
        <f>'MHB2001'!C33</f>
        <v>0</v>
      </c>
    </row>
    <row r="34" spans="1:21" s="10" customFormat="1" x14ac:dyDescent="0.3">
      <c r="A34" s="10" t="s">
        <v>9</v>
      </c>
      <c r="B34" s="10">
        <f>'MHB2020'!C34</f>
        <v>2</v>
      </c>
      <c r="C34" s="10">
        <f>'MHB2019'!C34</f>
        <v>0</v>
      </c>
      <c r="D34" s="10">
        <f>'MHB2018'!C34</f>
        <v>2</v>
      </c>
      <c r="E34" s="10">
        <f>'MHB2017'!C34</f>
        <v>1</v>
      </c>
      <c r="F34" s="10">
        <f>'MHB2016'!C34</f>
        <v>0</v>
      </c>
      <c r="G34" s="10">
        <f>'MHB2015'!C34</f>
        <v>1</v>
      </c>
      <c r="H34" s="10">
        <f>'MHB2014'!C34</f>
        <v>0</v>
      </c>
      <c r="I34" s="10">
        <f>'MHB2013'!C34</f>
        <v>0</v>
      </c>
      <c r="J34" s="10">
        <f>'MHB2012'!C34</f>
        <v>0</v>
      </c>
      <c r="K34" s="10">
        <f>'MHB2011'!C34</f>
        <v>0</v>
      </c>
      <c r="L34" s="10">
        <f>'MHB2010'!C34</f>
        <v>1</v>
      </c>
      <c r="M34" s="10">
        <f>'MHB2009'!C34</f>
        <v>1</v>
      </c>
      <c r="N34" s="10">
        <f>'MHB2008'!C34</f>
        <v>0</v>
      </c>
      <c r="O34" s="10">
        <f>'MHB2007'!C34</f>
        <v>0</v>
      </c>
      <c r="P34" s="10">
        <f>'MHB2006'!C34</f>
        <v>0</v>
      </c>
      <c r="Q34" s="10">
        <f>'MHB2005'!C34</f>
        <v>0</v>
      </c>
      <c r="R34" s="10">
        <f>'MHB2004'!C34</f>
        <v>0</v>
      </c>
      <c r="S34" s="10">
        <f>'MHB2003'!C34</f>
        <v>1</v>
      </c>
      <c r="T34" s="10">
        <f>'MHB2002'!C34</f>
        <v>0</v>
      </c>
      <c r="U34" s="10">
        <f>'MHB2001'!C34</f>
        <v>0</v>
      </c>
    </row>
    <row r="35" spans="1:21" s="10" customFormat="1" x14ac:dyDescent="0.3">
      <c r="A35" s="10" t="s">
        <v>10</v>
      </c>
      <c r="B35" s="10">
        <f>'MHB2020'!C35</f>
        <v>0</v>
      </c>
      <c r="C35" s="10">
        <f>'MHB2019'!C35</f>
        <v>0</v>
      </c>
      <c r="D35" s="10">
        <f>'MHB2018'!C35</f>
        <v>0</v>
      </c>
      <c r="E35" s="10">
        <f>'MHB2017'!C35</f>
        <v>0</v>
      </c>
      <c r="F35" s="10">
        <f>'MHB2016'!C35</f>
        <v>0</v>
      </c>
      <c r="G35" s="10">
        <f>'MHB2015'!C35</f>
        <v>1</v>
      </c>
      <c r="H35" s="10">
        <f>'MHB2014'!C35</f>
        <v>0</v>
      </c>
      <c r="I35" s="10">
        <f>'MHB2013'!C35</f>
        <v>0</v>
      </c>
      <c r="J35" s="10">
        <f>'MHB2012'!C35</f>
        <v>0</v>
      </c>
      <c r="K35" s="10">
        <f>'MHB2011'!C35</f>
        <v>0</v>
      </c>
      <c r="L35" s="10">
        <f>'MHB2010'!C35</f>
        <v>0</v>
      </c>
      <c r="M35" s="10">
        <f>'MHB2009'!C35</f>
        <v>0</v>
      </c>
      <c r="N35" s="10">
        <f>'MHB2008'!C35</f>
        <v>1</v>
      </c>
      <c r="O35" s="10">
        <f>'MHB2007'!C35</f>
        <v>1</v>
      </c>
      <c r="P35" s="10">
        <f>'MHB2006'!C35</f>
        <v>0</v>
      </c>
      <c r="Q35" s="10">
        <f>'MHB2005'!C35</f>
        <v>0</v>
      </c>
      <c r="R35" s="10">
        <f>'MHB2004'!C35</f>
        <v>0</v>
      </c>
      <c r="S35" s="10">
        <f>'MHB2003'!C35</f>
        <v>0</v>
      </c>
      <c r="T35" s="10">
        <f>'MHB2002'!C35</f>
        <v>0</v>
      </c>
      <c r="U35" s="10">
        <f>'MHB2001'!C35</f>
        <v>0</v>
      </c>
    </row>
    <row r="36" spans="1:21" s="10" customFormat="1" x14ac:dyDescent="0.3">
      <c r="A36" s="10" t="s">
        <v>35</v>
      </c>
      <c r="B36" s="10">
        <f>'MHB2020'!C36</f>
        <v>0</v>
      </c>
      <c r="C36" s="10">
        <f>'MHB2019'!C36</f>
        <v>0</v>
      </c>
      <c r="D36" s="10">
        <f>'MHB2018'!C36</f>
        <v>0</v>
      </c>
      <c r="E36" s="10">
        <f>'MHB2017'!C36</f>
        <v>0</v>
      </c>
      <c r="F36" s="10">
        <f>'MHB2016'!C36</f>
        <v>0</v>
      </c>
      <c r="G36" s="10">
        <f>'MHB2015'!C36</f>
        <v>0</v>
      </c>
      <c r="H36" s="10">
        <f>'MHB2014'!C36</f>
        <v>0</v>
      </c>
      <c r="I36" s="10">
        <f>'MHB2013'!C36</f>
        <v>0</v>
      </c>
      <c r="J36" s="10">
        <f>'MHB2012'!C36</f>
        <v>0</v>
      </c>
      <c r="K36" s="10">
        <f>'MHB2011'!C36</f>
        <v>0</v>
      </c>
      <c r="L36" s="10">
        <f>'MHB2010'!C36</f>
        <v>0</v>
      </c>
      <c r="M36" s="10">
        <f>'MHB2009'!C36</f>
        <v>0</v>
      </c>
      <c r="N36" s="10">
        <f>'MHB2008'!C36</f>
        <v>0</v>
      </c>
      <c r="O36" s="10">
        <f>'MHB2007'!C36</f>
        <v>0</v>
      </c>
      <c r="P36" s="10">
        <f>'MHB2006'!C36</f>
        <v>0</v>
      </c>
      <c r="Q36" s="10">
        <f>'MHB2005'!C36</f>
        <v>0</v>
      </c>
      <c r="R36" s="10">
        <f>'MHB2004'!C36</f>
        <v>0</v>
      </c>
      <c r="S36" s="10">
        <f>'MHB2003'!C36</f>
        <v>0</v>
      </c>
      <c r="T36" s="10">
        <f>'MHB2002'!C36</f>
        <v>0</v>
      </c>
      <c r="U36" s="10">
        <f>'MHB2001'!C36</f>
        <v>0</v>
      </c>
    </row>
    <row r="37" spans="1:21" s="10" customFormat="1" x14ac:dyDescent="0.3">
      <c r="A37" s="10" t="s">
        <v>12</v>
      </c>
      <c r="B37" s="10">
        <f>'MHB2020'!C37</f>
        <v>0</v>
      </c>
      <c r="C37" s="10">
        <f>'MHB2019'!C37</f>
        <v>0</v>
      </c>
      <c r="D37" s="10">
        <f>'MHB2018'!C37</f>
        <v>0</v>
      </c>
      <c r="E37" s="10">
        <f>'MHB2017'!C37</f>
        <v>1</v>
      </c>
      <c r="F37" s="10">
        <f>'MHB2016'!C37</f>
        <v>2</v>
      </c>
      <c r="G37" s="10">
        <f>'MHB2015'!C37</f>
        <v>1</v>
      </c>
      <c r="H37" s="10">
        <f>'MHB2014'!C37</f>
        <v>3</v>
      </c>
      <c r="I37" s="10">
        <f>'MHB2013'!C37</f>
        <v>0</v>
      </c>
      <c r="J37" s="10">
        <f>'MHB2012'!C37</f>
        <v>0</v>
      </c>
      <c r="K37" s="10">
        <f>'MHB2011'!C37</f>
        <v>0</v>
      </c>
      <c r="L37" s="10">
        <f>'MHB2010'!C37</f>
        <v>2</v>
      </c>
      <c r="M37" s="10">
        <f>'MHB2009'!C37</f>
        <v>1</v>
      </c>
      <c r="N37" s="10">
        <f>'MHB2008'!C37</f>
        <v>3</v>
      </c>
      <c r="O37" s="10">
        <f>'MHB2007'!C37</f>
        <v>0</v>
      </c>
      <c r="P37" s="10">
        <f>'MHB2006'!C37</f>
        <v>3</v>
      </c>
      <c r="Q37" s="10">
        <f>'MHB2005'!C37</f>
        <v>1</v>
      </c>
      <c r="R37" s="10">
        <f>'MHB2004'!C37</f>
        <v>0</v>
      </c>
      <c r="S37" s="10">
        <f>'MHB2003'!C37</f>
        <v>1</v>
      </c>
      <c r="T37" s="10">
        <f>'MHB2002'!C37</f>
        <v>0</v>
      </c>
      <c r="U37" s="10">
        <f>'MHB2001'!C37</f>
        <v>0</v>
      </c>
    </row>
    <row r="38" spans="1:21" s="31" customFormat="1" x14ac:dyDescent="0.3">
      <c r="A38" s="31" t="s">
        <v>37</v>
      </c>
      <c r="B38" s="31">
        <f>'MHB2020'!C38</f>
        <v>6</v>
      </c>
      <c r="C38" s="31">
        <f>'MHB2019'!C38</f>
        <v>10</v>
      </c>
      <c r="D38" s="31">
        <f>'MHB2018'!C38</f>
        <v>12</v>
      </c>
      <c r="E38" s="31">
        <f>'MHB2017'!C38</f>
        <v>12</v>
      </c>
      <c r="F38" s="31">
        <f>'MHB2016'!C38</f>
        <v>10</v>
      </c>
      <c r="G38" s="31">
        <f>'MHB2015'!C38</f>
        <v>12</v>
      </c>
      <c r="H38" s="31">
        <f>'MHB2014'!C38</f>
        <v>10</v>
      </c>
      <c r="I38" s="31">
        <f>'MHB2013'!C38</f>
        <v>8</v>
      </c>
      <c r="J38" s="31">
        <f>'MHB2012'!C38</f>
        <v>14</v>
      </c>
      <c r="K38" s="31">
        <f>'MHB2011'!C38</f>
        <v>8</v>
      </c>
      <c r="L38" s="31">
        <f>'MHB2010'!C38</f>
        <v>16</v>
      </c>
      <c r="M38" s="31">
        <f>'MHB2009'!C38</f>
        <v>4</v>
      </c>
      <c r="N38" s="31">
        <f>'MHB2008'!C38</f>
        <v>9</v>
      </c>
      <c r="O38" s="31">
        <f>'MHB2007'!C38</f>
        <v>5</v>
      </c>
      <c r="P38" s="31">
        <f>'MHB2006'!C38</f>
        <v>8</v>
      </c>
      <c r="Q38" s="31">
        <f>'MHB2005'!C38</f>
        <v>3</v>
      </c>
      <c r="R38" s="31">
        <f>'MHB2004'!C38</f>
        <v>3</v>
      </c>
      <c r="S38" s="31">
        <f>'MHB2003'!C38</f>
        <v>8</v>
      </c>
      <c r="T38" s="31">
        <f>'MHB2002'!C38</f>
        <v>3</v>
      </c>
      <c r="U38" s="31">
        <f>'MHB2001'!C38</f>
        <v>0</v>
      </c>
    </row>
    <row r="40" spans="1:21" x14ac:dyDescent="0.3">
      <c r="B40">
        <v>2019</v>
      </c>
      <c r="C40">
        <v>2018</v>
      </c>
      <c r="D40">
        <v>2017</v>
      </c>
      <c r="E40">
        <v>2016</v>
      </c>
      <c r="F40">
        <v>2015</v>
      </c>
      <c r="G40">
        <v>2014</v>
      </c>
      <c r="H40">
        <v>2013</v>
      </c>
      <c r="I40">
        <v>2012</v>
      </c>
      <c r="J40">
        <v>2011</v>
      </c>
      <c r="K40">
        <v>2010</v>
      </c>
      <c r="L40">
        <v>2009</v>
      </c>
      <c r="M40">
        <v>2008</v>
      </c>
      <c r="N40">
        <v>2007</v>
      </c>
      <c r="O40">
        <v>2006</v>
      </c>
      <c r="P40">
        <v>2005</v>
      </c>
      <c r="Q40">
        <v>2004</v>
      </c>
      <c r="R40">
        <v>2003</v>
      </c>
      <c r="S40">
        <v>2002</v>
      </c>
      <c r="T40">
        <v>2001</v>
      </c>
      <c r="U40">
        <v>2000</v>
      </c>
    </row>
    <row r="41" spans="1:21" x14ac:dyDescent="0.3">
      <c r="A41" s="3" t="s">
        <v>5</v>
      </c>
      <c r="B41">
        <f>B3+B12+B21+B30</f>
        <v>8</v>
      </c>
      <c r="C41">
        <f t="shared" ref="C41:U49" si="0">C3+C12+C21+C30</f>
        <v>8</v>
      </c>
      <c r="D41">
        <f t="shared" si="0"/>
        <v>14</v>
      </c>
      <c r="E41">
        <f t="shared" si="0"/>
        <v>15</v>
      </c>
      <c r="F41">
        <f t="shared" si="0"/>
        <v>17</v>
      </c>
      <c r="G41">
        <f t="shared" si="0"/>
        <v>10</v>
      </c>
      <c r="H41">
        <f t="shared" si="0"/>
        <v>6</v>
      </c>
      <c r="I41">
        <f t="shared" si="0"/>
        <v>13</v>
      </c>
      <c r="J41">
        <f t="shared" si="0"/>
        <v>16</v>
      </c>
      <c r="K41">
        <f t="shared" si="0"/>
        <v>12</v>
      </c>
      <c r="L41">
        <f t="shared" si="0"/>
        <v>14</v>
      </c>
      <c r="M41">
        <f t="shared" si="0"/>
        <v>3</v>
      </c>
      <c r="N41">
        <f t="shared" si="0"/>
        <v>7</v>
      </c>
      <c r="O41">
        <f t="shared" si="0"/>
        <v>7</v>
      </c>
      <c r="P41">
        <f t="shared" si="0"/>
        <v>7</v>
      </c>
      <c r="Q41">
        <f t="shared" si="0"/>
        <v>5</v>
      </c>
      <c r="R41">
        <f t="shared" si="0"/>
        <v>7</v>
      </c>
      <c r="S41">
        <f t="shared" si="0"/>
        <v>5</v>
      </c>
      <c r="T41">
        <f t="shared" si="0"/>
        <v>9</v>
      </c>
      <c r="U41">
        <f t="shared" si="0"/>
        <v>2</v>
      </c>
    </row>
    <row r="42" spans="1:21" x14ac:dyDescent="0.3">
      <c r="A42" s="3" t="s">
        <v>6</v>
      </c>
      <c r="B42">
        <f t="shared" ref="B42:Q49" si="1">B4+B13+B22+B31</f>
        <v>0</v>
      </c>
      <c r="C42">
        <f t="shared" si="1"/>
        <v>2</v>
      </c>
      <c r="D42">
        <f t="shared" si="1"/>
        <v>0</v>
      </c>
      <c r="E42">
        <f t="shared" si="1"/>
        <v>2</v>
      </c>
      <c r="F42">
        <f t="shared" si="1"/>
        <v>0</v>
      </c>
      <c r="G42">
        <f t="shared" si="1"/>
        <v>1</v>
      </c>
      <c r="H42">
        <f t="shared" si="1"/>
        <v>0</v>
      </c>
      <c r="I42">
        <f t="shared" si="1"/>
        <v>1</v>
      </c>
      <c r="J42">
        <f t="shared" si="1"/>
        <v>0</v>
      </c>
      <c r="K42">
        <f t="shared" si="1"/>
        <v>0</v>
      </c>
      <c r="L42">
        <f t="shared" si="1"/>
        <v>0</v>
      </c>
      <c r="M42">
        <f t="shared" si="1"/>
        <v>1</v>
      </c>
      <c r="N42">
        <f t="shared" si="1"/>
        <v>0</v>
      </c>
      <c r="O42">
        <f t="shared" si="1"/>
        <v>0</v>
      </c>
      <c r="P42">
        <f t="shared" si="1"/>
        <v>1</v>
      </c>
      <c r="Q42">
        <f t="shared" si="1"/>
        <v>1</v>
      </c>
      <c r="R42">
        <f t="shared" si="0"/>
        <v>0</v>
      </c>
      <c r="S42">
        <f t="shared" si="0"/>
        <v>0</v>
      </c>
      <c r="T42">
        <f t="shared" si="0"/>
        <v>1</v>
      </c>
      <c r="U42">
        <f t="shared" si="0"/>
        <v>2</v>
      </c>
    </row>
    <row r="43" spans="1:21" x14ac:dyDescent="0.3">
      <c r="A43" s="3" t="s">
        <v>33</v>
      </c>
      <c r="B43">
        <f t="shared" si="1"/>
        <v>0</v>
      </c>
      <c r="C43">
        <f t="shared" si="0"/>
        <v>1</v>
      </c>
      <c r="D43">
        <f t="shared" si="0"/>
        <v>0</v>
      </c>
      <c r="E43">
        <f t="shared" si="0"/>
        <v>0</v>
      </c>
      <c r="F43">
        <f t="shared" si="0"/>
        <v>0</v>
      </c>
      <c r="G43">
        <f t="shared" si="0"/>
        <v>0</v>
      </c>
      <c r="H43">
        <f t="shared" si="0"/>
        <v>0</v>
      </c>
      <c r="I43">
        <f t="shared" si="0"/>
        <v>1</v>
      </c>
      <c r="J43">
        <f t="shared" si="0"/>
        <v>0</v>
      </c>
      <c r="K43">
        <f t="shared" si="0"/>
        <v>0</v>
      </c>
      <c r="L43">
        <f t="shared" si="0"/>
        <v>1</v>
      </c>
      <c r="M43">
        <f t="shared" si="0"/>
        <v>1</v>
      </c>
      <c r="N43">
        <f t="shared" si="0"/>
        <v>0</v>
      </c>
      <c r="O43">
        <f t="shared" si="0"/>
        <v>0</v>
      </c>
      <c r="P43">
        <f t="shared" si="0"/>
        <v>0</v>
      </c>
      <c r="Q43">
        <f t="shared" si="0"/>
        <v>0</v>
      </c>
      <c r="R43">
        <f t="shared" si="0"/>
        <v>2</v>
      </c>
      <c r="S43">
        <f t="shared" si="0"/>
        <v>0</v>
      </c>
      <c r="T43">
        <f t="shared" si="0"/>
        <v>0</v>
      </c>
      <c r="U43">
        <f t="shared" si="0"/>
        <v>2</v>
      </c>
    </row>
    <row r="44" spans="1:21" x14ac:dyDescent="0.3">
      <c r="A44" s="3" t="s">
        <v>8</v>
      </c>
      <c r="B44">
        <f t="shared" si="1"/>
        <v>0</v>
      </c>
      <c r="C44">
        <f t="shared" si="0"/>
        <v>0</v>
      </c>
      <c r="D44">
        <f t="shared" si="0"/>
        <v>0</v>
      </c>
      <c r="E44">
        <f t="shared" si="0"/>
        <v>0</v>
      </c>
      <c r="F44">
        <f t="shared" si="0"/>
        <v>1</v>
      </c>
      <c r="G44">
        <f t="shared" si="0"/>
        <v>0</v>
      </c>
      <c r="H44">
        <f t="shared" si="0"/>
        <v>2</v>
      </c>
      <c r="I44">
        <f t="shared" si="0"/>
        <v>2</v>
      </c>
      <c r="J44">
        <f t="shared" si="0"/>
        <v>1</v>
      </c>
      <c r="K44">
        <f t="shared" si="0"/>
        <v>0</v>
      </c>
      <c r="L44">
        <f t="shared" si="0"/>
        <v>4</v>
      </c>
      <c r="M44">
        <f t="shared" si="0"/>
        <v>1</v>
      </c>
      <c r="N44">
        <f t="shared" si="0"/>
        <v>2</v>
      </c>
      <c r="O44">
        <f t="shared" si="0"/>
        <v>1</v>
      </c>
      <c r="P44">
        <f t="shared" si="0"/>
        <v>5</v>
      </c>
      <c r="Q44">
        <f t="shared" si="0"/>
        <v>4</v>
      </c>
      <c r="R44">
        <f t="shared" si="0"/>
        <v>5</v>
      </c>
      <c r="S44">
        <f t="shared" si="0"/>
        <v>7</v>
      </c>
      <c r="T44">
        <f t="shared" si="0"/>
        <v>6</v>
      </c>
      <c r="U44">
        <f t="shared" si="0"/>
        <v>2</v>
      </c>
    </row>
    <row r="45" spans="1:21" x14ac:dyDescent="0.3">
      <c r="A45" s="3" t="s">
        <v>9</v>
      </c>
      <c r="B45">
        <f t="shared" si="1"/>
        <v>2</v>
      </c>
      <c r="C45">
        <f t="shared" si="0"/>
        <v>0</v>
      </c>
      <c r="D45">
        <f t="shared" si="0"/>
        <v>2</v>
      </c>
      <c r="E45">
        <f t="shared" si="0"/>
        <v>1</v>
      </c>
      <c r="F45">
        <f t="shared" si="0"/>
        <v>0</v>
      </c>
      <c r="G45">
        <f t="shared" si="0"/>
        <v>1</v>
      </c>
      <c r="H45">
        <f t="shared" si="0"/>
        <v>0</v>
      </c>
      <c r="I45">
        <f t="shared" si="0"/>
        <v>2</v>
      </c>
      <c r="J45">
        <f t="shared" si="0"/>
        <v>0</v>
      </c>
      <c r="K45">
        <f t="shared" si="0"/>
        <v>1</v>
      </c>
      <c r="L45">
        <f t="shared" si="0"/>
        <v>6</v>
      </c>
      <c r="M45">
        <f t="shared" si="0"/>
        <v>1</v>
      </c>
      <c r="N45">
        <f t="shared" si="0"/>
        <v>1</v>
      </c>
      <c r="O45">
        <f t="shared" si="0"/>
        <v>2</v>
      </c>
      <c r="P45">
        <f t="shared" si="0"/>
        <v>1</v>
      </c>
      <c r="Q45">
        <f t="shared" si="0"/>
        <v>0</v>
      </c>
      <c r="R45">
        <f t="shared" si="0"/>
        <v>0</v>
      </c>
      <c r="S45">
        <f t="shared" si="0"/>
        <v>3</v>
      </c>
      <c r="T45">
        <f t="shared" si="0"/>
        <v>0</v>
      </c>
      <c r="U45">
        <f t="shared" si="0"/>
        <v>1</v>
      </c>
    </row>
    <row r="46" spans="1:21" x14ac:dyDescent="0.3">
      <c r="A46" s="3" t="s">
        <v>10</v>
      </c>
      <c r="B46">
        <f t="shared" si="1"/>
        <v>0</v>
      </c>
      <c r="C46">
        <f t="shared" si="0"/>
        <v>0</v>
      </c>
      <c r="D46">
        <f t="shared" si="0"/>
        <v>0</v>
      </c>
      <c r="E46">
        <f t="shared" si="0"/>
        <v>0</v>
      </c>
      <c r="F46">
        <f t="shared" si="0"/>
        <v>0</v>
      </c>
      <c r="G46">
        <f t="shared" si="0"/>
        <v>1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0"/>
        <v>0</v>
      </c>
      <c r="M46">
        <f t="shared" si="0"/>
        <v>0</v>
      </c>
      <c r="N46">
        <f t="shared" si="0"/>
        <v>1</v>
      </c>
      <c r="O46">
        <f t="shared" si="0"/>
        <v>1</v>
      </c>
      <c r="P46">
        <f t="shared" si="0"/>
        <v>0</v>
      </c>
      <c r="Q46">
        <f t="shared" si="0"/>
        <v>0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</row>
    <row r="47" spans="1:21" x14ac:dyDescent="0.3">
      <c r="A47" s="3" t="s">
        <v>35</v>
      </c>
      <c r="B47">
        <f t="shared" si="1"/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0"/>
        <v>0</v>
      </c>
      <c r="M47">
        <f t="shared" si="0"/>
        <v>0</v>
      </c>
      <c r="N47">
        <f t="shared" si="0"/>
        <v>0</v>
      </c>
      <c r="O47">
        <f t="shared" si="0"/>
        <v>0</v>
      </c>
      <c r="P47">
        <f t="shared" si="0"/>
        <v>0</v>
      </c>
      <c r="Q47">
        <f t="shared" si="0"/>
        <v>0</v>
      </c>
      <c r="R47">
        <f t="shared" si="0"/>
        <v>0</v>
      </c>
      <c r="S47">
        <f t="shared" si="0"/>
        <v>0</v>
      </c>
      <c r="T47">
        <f t="shared" si="0"/>
        <v>0</v>
      </c>
      <c r="U47">
        <f t="shared" si="0"/>
        <v>0</v>
      </c>
    </row>
    <row r="48" spans="1:21" x14ac:dyDescent="0.3">
      <c r="A48" s="3" t="s">
        <v>12</v>
      </c>
      <c r="B48">
        <f t="shared" si="1"/>
        <v>1</v>
      </c>
      <c r="C48">
        <f t="shared" si="0"/>
        <v>0</v>
      </c>
      <c r="D48">
        <f t="shared" si="0"/>
        <v>0</v>
      </c>
      <c r="E48">
        <f t="shared" si="0"/>
        <v>2</v>
      </c>
      <c r="F48">
        <f t="shared" si="0"/>
        <v>2</v>
      </c>
      <c r="G48">
        <f t="shared" si="0"/>
        <v>1</v>
      </c>
      <c r="H48">
        <f t="shared" si="0"/>
        <v>4</v>
      </c>
      <c r="I48">
        <f t="shared" si="0"/>
        <v>0</v>
      </c>
      <c r="J48">
        <f t="shared" si="0"/>
        <v>0</v>
      </c>
      <c r="K48">
        <f t="shared" si="0"/>
        <v>1</v>
      </c>
      <c r="L48">
        <f t="shared" si="0"/>
        <v>2</v>
      </c>
      <c r="M48">
        <f t="shared" si="0"/>
        <v>2</v>
      </c>
      <c r="N48">
        <f t="shared" si="0"/>
        <v>4</v>
      </c>
      <c r="O48">
        <f t="shared" si="0"/>
        <v>0</v>
      </c>
      <c r="P48">
        <f t="shared" si="0"/>
        <v>3</v>
      </c>
      <c r="Q48">
        <f t="shared" si="0"/>
        <v>1</v>
      </c>
      <c r="R48">
        <f t="shared" si="0"/>
        <v>0</v>
      </c>
      <c r="S48">
        <f t="shared" si="0"/>
        <v>1</v>
      </c>
      <c r="T48">
        <f t="shared" si="0"/>
        <v>3</v>
      </c>
      <c r="U48">
        <f t="shared" si="0"/>
        <v>0</v>
      </c>
    </row>
    <row r="49" spans="1:21" x14ac:dyDescent="0.3">
      <c r="A49" s="3" t="s">
        <v>32</v>
      </c>
      <c r="B49">
        <f t="shared" si="1"/>
        <v>11</v>
      </c>
      <c r="C49">
        <f t="shared" si="0"/>
        <v>17</v>
      </c>
      <c r="D49">
        <f t="shared" si="0"/>
        <v>16</v>
      </c>
      <c r="E49">
        <f t="shared" si="0"/>
        <v>20</v>
      </c>
      <c r="F49">
        <f t="shared" si="0"/>
        <v>20</v>
      </c>
      <c r="G49">
        <f t="shared" si="0"/>
        <v>14</v>
      </c>
      <c r="H49">
        <f t="shared" si="0"/>
        <v>12</v>
      </c>
      <c r="I49">
        <f t="shared" si="0"/>
        <v>19</v>
      </c>
      <c r="J49">
        <f t="shared" si="0"/>
        <v>17</v>
      </c>
      <c r="K49">
        <f t="shared" si="0"/>
        <v>14</v>
      </c>
      <c r="L49">
        <f t="shared" si="0"/>
        <v>27</v>
      </c>
      <c r="M49">
        <f t="shared" si="0"/>
        <v>9</v>
      </c>
      <c r="N49">
        <f t="shared" si="0"/>
        <v>15</v>
      </c>
      <c r="O49">
        <f t="shared" si="0"/>
        <v>11</v>
      </c>
      <c r="P49">
        <f t="shared" si="0"/>
        <v>17</v>
      </c>
      <c r="Q49">
        <f t="shared" si="0"/>
        <v>11</v>
      </c>
      <c r="R49">
        <f t="shared" si="0"/>
        <v>14</v>
      </c>
      <c r="S49">
        <f t="shared" si="0"/>
        <v>16</v>
      </c>
      <c r="T49">
        <f t="shared" si="0"/>
        <v>19</v>
      </c>
      <c r="U49">
        <f t="shared" si="0"/>
        <v>9</v>
      </c>
    </row>
    <row r="51" spans="1:21" x14ac:dyDescent="0.3">
      <c r="A51" t="s">
        <v>209</v>
      </c>
      <c r="B51">
        <f>'MHB2020'!C40</f>
        <v>0</v>
      </c>
      <c r="C51">
        <f>'MHB2019'!C40</f>
        <v>0</v>
      </c>
      <c r="D51">
        <f>'MHB2018'!C40</f>
        <v>0</v>
      </c>
      <c r="E51">
        <f>'MHB2017'!C40</f>
        <v>0</v>
      </c>
      <c r="F51">
        <f>'MHB2016'!C40</f>
        <v>0</v>
      </c>
      <c r="G51">
        <f>'MHB2015'!C40</f>
        <v>0</v>
      </c>
      <c r="H51">
        <f>'MHB2014'!C40</f>
        <v>0</v>
      </c>
      <c r="I51">
        <f>'MHB2013'!C40</f>
        <v>0</v>
      </c>
      <c r="J51">
        <f>'MHB2012'!C40</f>
        <v>0</v>
      </c>
      <c r="K51">
        <f>'MHB2011'!C40</f>
        <v>0</v>
      </c>
      <c r="L51">
        <f>'MHB2010'!C40</f>
        <v>0</v>
      </c>
      <c r="M51">
        <f>'MHB2009'!C40</f>
        <v>0</v>
      </c>
      <c r="N51">
        <f>'MHB2008'!C40</f>
        <v>0</v>
      </c>
      <c r="O51">
        <f>'MHB2007'!C40</f>
        <v>0</v>
      </c>
      <c r="P51">
        <f>'MHB2006'!C40</f>
        <v>0</v>
      </c>
      <c r="Q51">
        <f>'MHB2005'!C40</f>
        <v>0</v>
      </c>
      <c r="R51">
        <f>'MHB2004'!C40</f>
        <v>0</v>
      </c>
      <c r="S51">
        <f>'MHB2003'!C40</f>
        <v>0</v>
      </c>
      <c r="T51">
        <f>'MHB2002'!C40</f>
        <v>0</v>
      </c>
      <c r="U51">
        <f>'MHB2001'!C40</f>
        <v>0</v>
      </c>
    </row>
    <row r="52" spans="1:21" x14ac:dyDescent="0.3">
      <c r="A52" t="s">
        <v>43</v>
      </c>
      <c r="B52" t="str">
        <f>'MHB2020'!C41</f>
        <v>Bundeseigen-Steinsalz</v>
      </c>
      <c r="C52" t="str">
        <f>'MHB2019'!C41</f>
        <v>Bundeseigen-Steinsalz</v>
      </c>
      <c r="D52" t="str">
        <f>'MHB2018'!C41</f>
        <v>Bundeseigen-Steinsalz</v>
      </c>
      <c r="E52" t="str">
        <f>'MHB2017'!C41</f>
        <v>Bundeseigen-Steinsalz</v>
      </c>
      <c r="F52" t="str">
        <f>'MHB2016'!C41</f>
        <v>Bundeseigen-Steinsalz</v>
      </c>
      <c r="G52" t="str">
        <f>'MHB2015'!C41</f>
        <v>Bundeseigen-Steinsalz</v>
      </c>
      <c r="H52" t="str">
        <f>'MHB2014'!C41</f>
        <v>Bundeseigen-Steinsalz</v>
      </c>
      <c r="I52" t="str">
        <f>'MHB2013'!C41</f>
        <v>Bundeseigen-Steinsalz</v>
      </c>
      <c r="J52" t="str">
        <f>'MHB2012'!C41</f>
        <v>Bundeseigen-Steinsalz</v>
      </c>
      <c r="K52" t="str">
        <f>'MHB2011'!C41</f>
        <v>Bundeseigen-Steinsalz</v>
      </c>
      <c r="L52" t="str">
        <f>'MHB2010'!C41</f>
        <v>Bundeseigen-Steinsalz</v>
      </c>
      <c r="M52" t="str">
        <f>'MHB2009'!C41</f>
        <v>Bundeseigen-Steinsalz</v>
      </c>
      <c r="N52" t="str">
        <f>'MHB2008'!C41</f>
        <v>Bundeseigen-Steinsalz</v>
      </c>
      <c r="O52" t="str">
        <f>'MHB2007'!C41</f>
        <v>Bundeseigen-Steinsalz</v>
      </c>
      <c r="P52" t="str">
        <f>'MHB2006'!C41</f>
        <v>Bundeseigen-Steinsalz</v>
      </c>
      <c r="Q52" t="str">
        <f>'MHB2005'!C41</f>
        <v>Bundeseigen-Steinsalz</v>
      </c>
      <c r="R52">
        <f>'MHB2004'!C41</f>
        <v>0</v>
      </c>
      <c r="S52">
        <f>'MHB2003'!C41</f>
        <v>0</v>
      </c>
      <c r="T52">
        <f>'MHB2002'!C41</f>
        <v>0</v>
      </c>
      <c r="U52">
        <f>'MHB2001'!C41</f>
        <v>0</v>
      </c>
    </row>
    <row r="53" spans="1:21" s="7" customFormat="1" x14ac:dyDescent="0.3">
      <c r="A53" s="7" t="s">
        <v>51</v>
      </c>
      <c r="B53" s="7">
        <f>'MHB2020'!C42</f>
        <v>0</v>
      </c>
      <c r="C53" s="7">
        <f>'MHB2019'!C42</f>
        <v>1</v>
      </c>
      <c r="D53" s="7">
        <f>'MHB2018'!C42</f>
        <v>0</v>
      </c>
      <c r="E53" s="7">
        <f>'MHB2017'!C42</f>
        <v>0</v>
      </c>
      <c r="F53" s="7">
        <f>'MHB2016'!C42</f>
        <v>0</v>
      </c>
      <c r="G53" s="7">
        <f>'MHB2015'!C42</f>
        <v>0</v>
      </c>
      <c r="H53" s="7">
        <f>'MHB2014'!C42</f>
        <v>0</v>
      </c>
      <c r="I53" s="7">
        <f>'MHB2013'!C42</f>
        <v>1</v>
      </c>
      <c r="J53" s="7">
        <f>'MHB2012'!C42</f>
        <v>0</v>
      </c>
      <c r="K53" s="7">
        <f>'MHB2011'!C42</f>
        <v>0</v>
      </c>
      <c r="L53" s="7">
        <f>'MHB2010'!C42</f>
        <v>0</v>
      </c>
      <c r="M53" s="7">
        <f>'MHB2009'!C42</f>
        <v>0</v>
      </c>
      <c r="N53" s="7">
        <f>'MHB2008'!C42</f>
        <v>0</v>
      </c>
      <c r="O53" s="7">
        <f>'MHB2007'!C42</f>
        <v>0</v>
      </c>
      <c r="P53" s="7">
        <f>'MHB2006'!C42</f>
        <v>1</v>
      </c>
      <c r="Q53" s="7">
        <f>'MHB2005'!C42</f>
        <v>0</v>
      </c>
      <c r="R53" s="7">
        <f>'MHB2004'!C42</f>
        <v>0</v>
      </c>
      <c r="S53" s="7">
        <f>'MHB2003'!C42</f>
        <v>0</v>
      </c>
      <c r="T53" s="7">
        <f>'MHB2002'!C42</f>
        <v>0</v>
      </c>
      <c r="U53" s="7">
        <f>'MHB2001'!C42</f>
        <v>0</v>
      </c>
    </row>
    <row r="54" spans="1:21" s="7" customFormat="1" x14ac:dyDescent="0.3">
      <c r="A54" s="7" t="s">
        <v>65</v>
      </c>
      <c r="B54" s="7">
        <f>'MHB2020'!C43</f>
        <v>0</v>
      </c>
      <c r="C54" s="7">
        <f>'MHB2019'!C43</f>
        <v>0</v>
      </c>
      <c r="D54" s="7">
        <f>'MHB2018'!C43</f>
        <v>0</v>
      </c>
      <c r="E54" s="7">
        <f>'MHB2017'!C43</f>
        <v>1</v>
      </c>
      <c r="F54" s="7">
        <f>'MHB2016'!C43</f>
        <v>0</v>
      </c>
      <c r="G54" s="7">
        <f>'MHB2015'!C43</f>
        <v>0</v>
      </c>
      <c r="H54" s="7">
        <f>'MHB2014'!C43</f>
        <v>0</v>
      </c>
      <c r="I54" s="7">
        <f>'MHB2013'!C43</f>
        <v>1</v>
      </c>
      <c r="J54" s="7">
        <f>'MHB2012'!C43</f>
        <v>0</v>
      </c>
      <c r="K54" s="7">
        <f>'MHB2011'!C43</f>
        <v>0</v>
      </c>
      <c r="L54" s="7">
        <f>'MHB2010'!C43</f>
        <v>0</v>
      </c>
      <c r="M54" s="7">
        <f>'MHB2009'!C43</f>
        <v>0</v>
      </c>
      <c r="N54" s="7">
        <f>'MHB2008'!C43</f>
        <v>0</v>
      </c>
      <c r="O54" s="7">
        <f>'MHB2007'!C43</f>
        <v>0</v>
      </c>
      <c r="P54" s="7">
        <f>'MHB2006'!C43</f>
        <v>0</v>
      </c>
      <c r="Q54" s="7">
        <f>'MHB2005'!C43</f>
        <v>1</v>
      </c>
      <c r="R54" s="7">
        <f>'MHB2004'!C43</f>
        <v>0</v>
      </c>
      <c r="S54" s="7">
        <f>'MHB2003'!C43</f>
        <v>0</v>
      </c>
      <c r="T54" s="7">
        <f>'MHB2002'!C43</f>
        <v>0</v>
      </c>
      <c r="U54" s="7">
        <f>'MHB2001'!C43</f>
        <v>0</v>
      </c>
    </row>
    <row r="55" spans="1:21" s="7" customFormat="1" x14ac:dyDescent="0.3">
      <c r="A55" s="7" t="s">
        <v>44</v>
      </c>
      <c r="B55" s="7">
        <f>'MHB2020'!C44</f>
        <v>0</v>
      </c>
      <c r="C55" s="7">
        <f>'MHB2019'!C44</f>
        <v>0</v>
      </c>
      <c r="D55" s="7">
        <f>'MHB2018'!C44</f>
        <v>0</v>
      </c>
      <c r="E55" s="7">
        <f>'MHB2017'!C44</f>
        <v>0</v>
      </c>
      <c r="F55" s="7">
        <f>'MHB2016'!C44</f>
        <v>0</v>
      </c>
      <c r="G55" s="7">
        <f>'MHB2015'!C44</f>
        <v>0</v>
      </c>
      <c r="H55" s="7">
        <f>'MHB2014'!C44</f>
        <v>0</v>
      </c>
      <c r="I55" s="7">
        <f>'MHB2013'!C44</f>
        <v>0</v>
      </c>
      <c r="J55" s="7">
        <f>'MHB2012'!C44</f>
        <v>0</v>
      </c>
      <c r="K55" s="7">
        <f>'MHB2011'!C44</f>
        <v>1</v>
      </c>
      <c r="L55" s="7">
        <f>'MHB2010'!C44</f>
        <v>1</v>
      </c>
      <c r="M55" s="7">
        <f>'MHB2009'!C44</f>
        <v>0</v>
      </c>
      <c r="N55" s="7">
        <f>'MHB2008'!C44</f>
        <v>0</v>
      </c>
      <c r="O55" s="7">
        <f>'MHB2007'!C44</f>
        <v>0</v>
      </c>
      <c r="P55" s="7">
        <f>'MHB2006'!C44</f>
        <v>0</v>
      </c>
      <c r="Q55" s="7">
        <f>'MHB2005'!C44</f>
        <v>0</v>
      </c>
      <c r="R55" s="7">
        <f>'MHB2004'!C44</f>
        <v>0</v>
      </c>
      <c r="S55" s="7">
        <f>'MHB2003'!C44</f>
        <v>0</v>
      </c>
      <c r="T55" s="7">
        <f>'MHB2002'!C44</f>
        <v>0</v>
      </c>
      <c r="U55" s="7">
        <f>'MHB2001'!C44</f>
        <v>0</v>
      </c>
    </row>
    <row r="56" spans="1:21" s="7" customFormat="1" x14ac:dyDescent="0.3">
      <c r="A56" s="7" t="s">
        <v>45</v>
      </c>
      <c r="B56" s="7">
        <f>'MHB2020'!C45</f>
        <v>0</v>
      </c>
      <c r="C56" s="7">
        <f>'MHB2019'!C45</f>
        <v>1</v>
      </c>
      <c r="D56" s="7">
        <f>'MHB2018'!C45</f>
        <v>0</v>
      </c>
      <c r="E56" s="7">
        <f>'MHB2017'!C45</f>
        <v>0</v>
      </c>
      <c r="F56" s="7">
        <f>'MHB2016'!C45</f>
        <v>0</v>
      </c>
      <c r="G56" s="7">
        <f>'MHB2015'!C45</f>
        <v>0</v>
      </c>
      <c r="H56" s="7">
        <f>'MHB2014'!C45</f>
        <v>0</v>
      </c>
      <c r="I56" s="7">
        <f>'MHB2013'!C45</f>
        <v>0</v>
      </c>
      <c r="J56" s="7">
        <f>'MHB2012'!C45</f>
        <v>1</v>
      </c>
      <c r="K56" s="7">
        <f>'MHB2011'!C45</f>
        <v>0</v>
      </c>
      <c r="L56" s="7">
        <f>'MHB2010'!C45</f>
        <v>2</v>
      </c>
      <c r="M56" s="7">
        <f>'MHB2009'!C45</f>
        <v>0</v>
      </c>
      <c r="N56" s="7">
        <f>'MHB2008'!C45</f>
        <v>1</v>
      </c>
      <c r="O56" s="7">
        <f>'MHB2007'!C45</f>
        <v>0</v>
      </c>
      <c r="P56" s="7">
        <f>'MHB2006'!C45</f>
        <v>1</v>
      </c>
      <c r="Q56" s="7">
        <f>'MHB2005'!C45</f>
        <v>0</v>
      </c>
      <c r="R56" s="7">
        <f>'MHB2004'!C45</f>
        <v>0</v>
      </c>
      <c r="S56" s="7">
        <f>'MHB2003'!C45</f>
        <v>0</v>
      </c>
      <c r="T56" s="7">
        <f>'MHB2002'!C45</f>
        <v>0</v>
      </c>
      <c r="U56" s="7">
        <f>'MHB2001'!C45</f>
        <v>0</v>
      </c>
    </row>
    <row r="57" spans="1:21" s="7" customFormat="1" x14ac:dyDescent="0.3">
      <c r="A57" s="7" t="s">
        <v>46</v>
      </c>
      <c r="B57" s="7">
        <f>'MHB2020'!C46</f>
        <v>0</v>
      </c>
      <c r="C57" s="7">
        <f>'MHB2019'!C46</f>
        <v>0</v>
      </c>
      <c r="D57" s="7">
        <f>'MHB2018'!C46</f>
        <v>0</v>
      </c>
      <c r="E57" s="7">
        <f>'MHB2017'!C46</f>
        <v>0</v>
      </c>
      <c r="F57" s="7">
        <f>'MHB2016'!C46</f>
        <v>0</v>
      </c>
      <c r="G57" s="7">
        <f>'MHB2015'!C46</f>
        <v>0</v>
      </c>
      <c r="H57" s="7">
        <f>'MHB2014'!C46</f>
        <v>0</v>
      </c>
      <c r="I57" s="7">
        <f>'MHB2013'!C46</f>
        <v>1</v>
      </c>
      <c r="J57" s="7">
        <f>'MHB2012'!C46</f>
        <v>0</v>
      </c>
      <c r="K57" s="7">
        <f>'MHB2011'!C46</f>
        <v>0</v>
      </c>
      <c r="L57" s="7">
        <f>'MHB2010'!C46</f>
        <v>2</v>
      </c>
      <c r="M57" s="7">
        <f>'MHB2009'!C46</f>
        <v>1</v>
      </c>
      <c r="N57" s="7">
        <f>'MHB2008'!C46</f>
        <v>0</v>
      </c>
      <c r="O57" s="7">
        <f>'MHB2007'!C46</f>
        <v>0</v>
      </c>
      <c r="P57" s="7">
        <f>'MHB2006'!C46</f>
        <v>0</v>
      </c>
      <c r="Q57" s="7">
        <f>'MHB2005'!C46</f>
        <v>0</v>
      </c>
      <c r="R57" s="7">
        <f>'MHB2004'!C46</f>
        <v>0</v>
      </c>
      <c r="S57" s="7">
        <f>'MHB2003'!C46</f>
        <v>0</v>
      </c>
      <c r="T57" s="7">
        <f>'MHB2002'!C46</f>
        <v>0</v>
      </c>
      <c r="U57" s="7">
        <f>'MHB2001'!C46</f>
        <v>0</v>
      </c>
    </row>
    <row r="58" spans="1:21" s="7" customFormat="1" x14ac:dyDescent="0.3">
      <c r="A58" s="7" t="s">
        <v>47</v>
      </c>
      <c r="B58" s="7">
        <f>'MHB2020'!C47</f>
        <v>3</v>
      </c>
      <c r="C58" s="7">
        <f>'MHB2019'!C47</f>
        <v>3</v>
      </c>
      <c r="D58" s="7">
        <f>'MHB2018'!C47</f>
        <v>3</v>
      </c>
      <c r="E58" s="7">
        <f>'MHB2017'!C47</f>
        <v>4</v>
      </c>
      <c r="F58" s="7">
        <f>'MHB2016'!C47</f>
        <v>5</v>
      </c>
      <c r="G58" s="7">
        <f>'MHB2015'!C47</f>
        <v>2</v>
      </c>
      <c r="H58" s="7">
        <f>'MHB2014'!C47</f>
        <v>2</v>
      </c>
      <c r="I58" s="7">
        <f>'MHB2013'!C47</f>
        <v>5</v>
      </c>
      <c r="J58" s="7">
        <f>'MHB2012'!C47</f>
        <v>2</v>
      </c>
      <c r="K58" s="7">
        <f>'MHB2011'!C47</f>
        <v>3</v>
      </c>
      <c r="L58" s="7">
        <f>'MHB2010'!C47</f>
        <v>3</v>
      </c>
      <c r="M58" s="7">
        <f>'MHB2009'!C47</f>
        <v>1</v>
      </c>
      <c r="N58" s="7">
        <f>'MHB2008'!C47</f>
        <v>4</v>
      </c>
      <c r="O58" s="7">
        <f>'MHB2007'!C47</f>
        <v>4</v>
      </c>
      <c r="P58" s="7">
        <f>'MHB2006'!C47</f>
        <v>4</v>
      </c>
      <c r="Q58" s="7">
        <f>'MHB2005'!C47</f>
        <v>3</v>
      </c>
      <c r="R58" s="7">
        <f>'MHB2004'!C47</f>
        <v>0</v>
      </c>
      <c r="S58" s="7">
        <f>'MHB2003'!C47</f>
        <v>0</v>
      </c>
      <c r="T58" s="7">
        <f>'MHB2002'!C47</f>
        <v>0</v>
      </c>
      <c r="U58" s="7">
        <f>'MHB2001'!C47</f>
        <v>0</v>
      </c>
    </row>
    <row r="59" spans="1:21" s="7" customFormat="1" x14ac:dyDescent="0.3">
      <c r="A59" s="7" t="s">
        <v>48</v>
      </c>
      <c r="B59" s="7">
        <f>'MHB2020'!C48</f>
        <v>0</v>
      </c>
      <c r="C59" s="7">
        <f>'MHB2019'!C48</f>
        <v>1</v>
      </c>
      <c r="D59" s="7">
        <f>'MHB2018'!C48</f>
        <v>1</v>
      </c>
      <c r="E59" s="7">
        <f>'MHB2017'!C48</f>
        <v>3</v>
      </c>
      <c r="F59" s="7">
        <f>'MHB2016'!C48</f>
        <v>2</v>
      </c>
      <c r="G59" s="7">
        <f>'MHB2015'!C48</f>
        <v>0</v>
      </c>
      <c r="H59" s="7">
        <f>'MHB2014'!C48</f>
        <v>0</v>
      </c>
      <c r="I59" s="7">
        <f>'MHB2013'!C48</f>
        <v>1</v>
      </c>
      <c r="J59" s="7">
        <f>'MHB2012'!C48</f>
        <v>0</v>
      </c>
      <c r="K59" s="7">
        <f>'MHB2011'!C48</f>
        <v>0</v>
      </c>
      <c r="L59" s="7">
        <f>'MHB2010'!C48</f>
        <v>1</v>
      </c>
      <c r="M59" s="7">
        <f>'MHB2009'!C48</f>
        <v>1</v>
      </c>
      <c r="N59" s="7">
        <f>'MHB2008'!C48</f>
        <v>1</v>
      </c>
      <c r="O59" s="7">
        <f>'MHB2007'!C48</f>
        <v>1</v>
      </c>
      <c r="P59" s="7">
        <f>'MHB2006'!C48</f>
        <v>0</v>
      </c>
      <c r="Q59" s="7">
        <f>'MHB2005'!C48</f>
        <v>0</v>
      </c>
      <c r="R59" s="7">
        <f>'MHB2004'!C48</f>
        <v>0</v>
      </c>
      <c r="S59" s="7">
        <f>'MHB2003'!C48</f>
        <v>0</v>
      </c>
      <c r="T59" s="7">
        <f>'MHB2002'!C48</f>
        <v>0</v>
      </c>
      <c r="U59" s="7">
        <f>'MHB2001'!C48</f>
        <v>0</v>
      </c>
    </row>
    <row r="60" spans="1:21" s="7" customFormat="1" x14ac:dyDescent="0.3">
      <c r="A60" s="7" t="s">
        <v>49</v>
      </c>
      <c r="B60" s="7">
        <f>'MHB2020'!C49</f>
        <v>2</v>
      </c>
      <c r="C60" s="7">
        <f>'MHB2019'!C49</f>
        <v>1</v>
      </c>
      <c r="D60" s="7">
        <f>'MHB2018'!C49</f>
        <v>0</v>
      </c>
      <c r="E60" s="7">
        <f>'MHB2017'!C49</f>
        <v>0</v>
      </c>
      <c r="F60" s="7">
        <f>'MHB2016'!C49</f>
        <v>3</v>
      </c>
      <c r="G60" s="7">
        <f>'MHB2015'!C49</f>
        <v>0</v>
      </c>
      <c r="H60" s="7">
        <f>'MHB2014'!C49</f>
        <v>0</v>
      </c>
      <c r="I60" s="7">
        <f>'MHB2013'!C49</f>
        <v>2</v>
      </c>
      <c r="J60" s="7">
        <f>'MHB2012'!C49</f>
        <v>0</v>
      </c>
      <c r="K60" s="7">
        <f>'MHB2011'!C49</f>
        <v>2</v>
      </c>
      <c r="L60" s="7">
        <f>'MHB2010'!C49</f>
        <v>2</v>
      </c>
      <c r="M60" s="7">
        <f>'MHB2009'!C49</f>
        <v>2</v>
      </c>
      <c r="N60" s="7">
        <f>'MHB2008'!C49</f>
        <v>0</v>
      </c>
      <c r="O60" s="7">
        <f>'MHB2007'!C49</f>
        <v>1</v>
      </c>
      <c r="P60" s="7">
        <f>'MHB2006'!C49</f>
        <v>3</v>
      </c>
      <c r="Q60" s="7">
        <f>'MHB2005'!C49</f>
        <v>4</v>
      </c>
      <c r="R60" s="7">
        <f>'MHB2004'!C49</f>
        <v>0</v>
      </c>
      <c r="S60" s="7">
        <f>'MHB2003'!C49</f>
        <v>0</v>
      </c>
      <c r="T60" s="7">
        <f>'MHB2002'!C49</f>
        <v>0</v>
      </c>
      <c r="U60" s="7">
        <f>'MHB2001'!C49</f>
        <v>0</v>
      </c>
    </row>
    <row r="61" spans="1:21" s="7" customFormat="1" x14ac:dyDescent="0.3">
      <c r="A61" s="7" t="s">
        <v>50</v>
      </c>
      <c r="B61" s="7">
        <f>'MHB2020'!C50</f>
        <v>0</v>
      </c>
      <c r="C61" s="7">
        <f>'MHB2019'!C50</f>
        <v>0</v>
      </c>
      <c r="D61" s="7">
        <f>'MHB2018'!C50</f>
        <v>0</v>
      </c>
      <c r="E61" s="7">
        <f>'MHB2017'!C50</f>
        <v>0</v>
      </c>
      <c r="F61" s="7">
        <f>'MHB2016'!C50</f>
        <v>0</v>
      </c>
      <c r="G61" s="7">
        <f>'MHB2015'!C50</f>
        <v>0</v>
      </c>
      <c r="H61" s="7">
        <f>'MHB2014'!C50</f>
        <v>0</v>
      </c>
      <c r="I61" s="7">
        <f>'MHB2013'!C50</f>
        <v>0</v>
      </c>
      <c r="J61" s="7">
        <f>'MHB2012'!C50</f>
        <v>0</v>
      </c>
      <c r="K61" s="7">
        <f>'MHB2011'!C50</f>
        <v>0</v>
      </c>
      <c r="L61" s="7">
        <f>'MHB2010'!C50</f>
        <v>0</v>
      </c>
      <c r="M61" s="7">
        <f>'MHB2009'!C50</f>
        <v>0</v>
      </c>
      <c r="N61" s="7">
        <f>'MHB2008'!C50</f>
        <v>0</v>
      </c>
      <c r="O61" s="7">
        <f>'MHB2007'!C50</f>
        <v>0</v>
      </c>
      <c r="P61" s="7">
        <f>'MHB2006'!C50</f>
        <v>0</v>
      </c>
      <c r="Q61" s="7">
        <f>'MHB2005'!C50</f>
        <v>0</v>
      </c>
      <c r="R61" s="7">
        <f>'MHB2004'!C50</f>
        <v>0</v>
      </c>
      <c r="S61" s="7">
        <f>'MHB2003'!C50</f>
        <v>0</v>
      </c>
      <c r="T61" s="7">
        <f>'MHB2002'!C50</f>
        <v>0</v>
      </c>
      <c r="U61" s="7">
        <f>'MHB2001'!C50</f>
        <v>0</v>
      </c>
    </row>
    <row r="62" spans="1:21" s="27" customFormat="1" x14ac:dyDescent="0.3">
      <c r="A62" s="27" t="s">
        <v>34</v>
      </c>
      <c r="B62" s="27">
        <f>'MHB2020'!C51</f>
        <v>5</v>
      </c>
      <c r="C62" s="27">
        <f>'MHB2019'!C51</f>
        <v>7</v>
      </c>
      <c r="D62" s="27">
        <f>'MHB2018'!C51</f>
        <v>4</v>
      </c>
      <c r="E62" s="27">
        <f>'MHB2017'!C51</f>
        <v>8</v>
      </c>
      <c r="F62" s="27">
        <f>'MHB2016'!C51</f>
        <v>10</v>
      </c>
      <c r="G62" s="27">
        <f>'MHB2015'!C51</f>
        <v>2</v>
      </c>
      <c r="H62" s="27">
        <f>'MHB2014'!C51</f>
        <v>2</v>
      </c>
      <c r="I62" s="27">
        <f>'MHB2013'!C51</f>
        <v>11</v>
      </c>
      <c r="J62" s="27">
        <f>'MHB2012'!C51</f>
        <v>3</v>
      </c>
      <c r="K62" s="27">
        <f>'MHB2011'!C51</f>
        <v>6</v>
      </c>
      <c r="L62" s="27">
        <f>'MHB2010'!C51</f>
        <v>11</v>
      </c>
      <c r="M62" s="27">
        <f>'MHB2009'!C51</f>
        <v>5</v>
      </c>
      <c r="N62" s="27">
        <f>'MHB2008'!C51</f>
        <v>6</v>
      </c>
      <c r="O62" s="27">
        <f>'MHB2007'!C51</f>
        <v>6</v>
      </c>
      <c r="P62" s="27">
        <f>'MHB2006'!C51</f>
        <v>9</v>
      </c>
      <c r="Q62" s="27">
        <f>'MHB2005'!C51</f>
        <v>8</v>
      </c>
      <c r="R62" s="27">
        <f>'MHB2004'!C51</f>
        <v>0</v>
      </c>
      <c r="S62" s="27">
        <f>'MHB2003'!C51</f>
        <v>0</v>
      </c>
      <c r="T62" s="27">
        <f>'MHB2002'!C51</f>
        <v>0</v>
      </c>
      <c r="U62" s="27">
        <f>'MHB2001'!C51</f>
        <v>0</v>
      </c>
    </row>
    <row r="63" spans="1:21" s="8" customFormat="1" x14ac:dyDescent="0.3">
      <c r="A63" s="8" t="s">
        <v>51</v>
      </c>
      <c r="B63" s="8">
        <f>'MHB2020'!C52</f>
        <v>0</v>
      </c>
      <c r="C63" s="8">
        <f>'MHB2019'!C52</f>
        <v>0</v>
      </c>
      <c r="D63" s="8">
        <f>'MHB2018'!C52</f>
        <v>0</v>
      </c>
      <c r="E63" s="8">
        <f>'MHB2017'!C52</f>
        <v>0</v>
      </c>
      <c r="F63" s="8">
        <f>'MHB2016'!C52</f>
        <v>0</v>
      </c>
      <c r="G63" s="8">
        <f>'MHB2015'!C52</f>
        <v>0</v>
      </c>
      <c r="H63" s="8">
        <f>'MHB2014'!C52</f>
        <v>0</v>
      </c>
      <c r="I63" s="8">
        <f>'MHB2013'!C52</f>
        <v>0</v>
      </c>
      <c r="J63" s="8">
        <f>'MHB2012'!C52</f>
        <v>0</v>
      </c>
      <c r="K63" s="8">
        <f>'MHB2011'!C52</f>
        <v>0</v>
      </c>
      <c r="L63" s="8">
        <f>'MHB2010'!C52</f>
        <v>0</v>
      </c>
      <c r="M63" s="8">
        <f>'MHB2009'!C52</f>
        <v>0</v>
      </c>
      <c r="N63" s="8">
        <f>'MHB2008'!C52</f>
        <v>0</v>
      </c>
      <c r="O63" s="8">
        <f>'MHB2007'!C52</f>
        <v>0</v>
      </c>
      <c r="P63" s="8">
        <f>'MHB2006'!C52</f>
        <v>0</v>
      </c>
      <c r="Q63" s="8">
        <f>'MHB2005'!C52</f>
        <v>0</v>
      </c>
      <c r="R63" s="8">
        <f>'MHB2004'!C52</f>
        <v>0</v>
      </c>
      <c r="S63" s="8">
        <f>'MHB2003'!C52</f>
        <v>0</v>
      </c>
      <c r="T63" s="8">
        <f>'MHB2002'!C52</f>
        <v>0</v>
      </c>
      <c r="U63" s="8">
        <f>'MHB2001'!C52</f>
        <v>0</v>
      </c>
    </row>
    <row r="64" spans="1:21" s="8" customFormat="1" x14ac:dyDescent="0.3">
      <c r="A64" s="8" t="s">
        <v>65</v>
      </c>
      <c r="B64" s="8">
        <f>'MHB2020'!C53</f>
        <v>0</v>
      </c>
      <c r="C64" s="8">
        <f>'MHB2019'!C53</f>
        <v>0</v>
      </c>
      <c r="D64" s="8">
        <f>'MHB2018'!C53</f>
        <v>0</v>
      </c>
      <c r="E64" s="8">
        <f>'MHB2017'!C53</f>
        <v>0</v>
      </c>
      <c r="F64" s="8">
        <f>'MHB2016'!C53</f>
        <v>0</v>
      </c>
      <c r="G64" s="8">
        <f>'MHB2015'!C53</f>
        <v>0</v>
      </c>
      <c r="H64" s="8">
        <f>'MHB2014'!C53</f>
        <v>0</v>
      </c>
      <c r="I64" s="8">
        <f>'MHB2013'!C53</f>
        <v>0</v>
      </c>
      <c r="J64" s="8">
        <f>'MHB2012'!C53</f>
        <v>0</v>
      </c>
      <c r="K64" s="8">
        <f>'MHB2011'!C53</f>
        <v>0</v>
      </c>
      <c r="L64" s="8">
        <f>'MHB2010'!C53</f>
        <v>0</v>
      </c>
      <c r="M64" s="8">
        <f>'MHB2009'!C53</f>
        <v>0</v>
      </c>
      <c r="N64" s="8">
        <f>'MHB2008'!C53</f>
        <v>0</v>
      </c>
      <c r="O64" s="8">
        <f>'MHB2007'!C53</f>
        <v>0</v>
      </c>
      <c r="P64" s="8">
        <f>'MHB2006'!C53</f>
        <v>0</v>
      </c>
      <c r="Q64" s="8">
        <f>'MHB2005'!C53</f>
        <v>0</v>
      </c>
      <c r="R64" s="8">
        <f>'MHB2004'!C53</f>
        <v>0</v>
      </c>
      <c r="S64" s="8">
        <f>'MHB2003'!C53</f>
        <v>0</v>
      </c>
      <c r="T64" s="8">
        <f>'MHB2002'!C53</f>
        <v>0</v>
      </c>
      <c r="U64" s="8">
        <f>'MHB2001'!C53</f>
        <v>0</v>
      </c>
    </row>
    <row r="65" spans="1:21" s="8" customFormat="1" x14ac:dyDescent="0.3">
      <c r="A65" s="8" t="s">
        <v>44</v>
      </c>
      <c r="B65" s="8">
        <f>'MHB2020'!C54</f>
        <v>0</v>
      </c>
      <c r="C65" s="8">
        <f>'MHB2019'!C54</f>
        <v>0</v>
      </c>
      <c r="D65" s="8">
        <f>'MHB2018'!C54</f>
        <v>0</v>
      </c>
      <c r="E65" s="8">
        <f>'MHB2017'!C54</f>
        <v>0</v>
      </c>
      <c r="F65" s="8">
        <f>'MHB2016'!C54</f>
        <v>0</v>
      </c>
      <c r="G65" s="8">
        <f>'MHB2015'!C54</f>
        <v>0</v>
      </c>
      <c r="H65" s="8">
        <f>'MHB2014'!C54</f>
        <v>0</v>
      </c>
      <c r="I65" s="8">
        <f>'MHB2013'!C54</f>
        <v>0</v>
      </c>
      <c r="J65" s="8">
        <f>'MHB2012'!C54</f>
        <v>0</v>
      </c>
      <c r="K65" s="8">
        <f>'MHB2011'!C54</f>
        <v>0</v>
      </c>
      <c r="L65" s="8">
        <f>'MHB2010'!C54</f>
        <v>0</v>
      </c>
      <c r="M65" s="8">
        <f>'MHB2009'!C54</f>
        <v>0</v>
      </c>
      <c r="N65" s="8">
        <f>'MHB2008'!C54</f>
        <v>0</v>
      </c>
      <c r="O65" s="8">
        <f>'MHB2007'!C54</f>
        <v>0</v>
      </c>
      <c r="P65" s="8">
        <f>'MHB2006'!C54</f>
        <v>0</v>
      </c>
      <c r="Q65" s="8">
        <f>'MHB2005'!C54</f>
        <v>0</v>
      </c>
      <c r="R65" s="8">
        <f>'MHB2004'!C54</f>
        <v>0</v>
      </c>
      <c r="S65" s="8">
        <f>'MHB2003'!C54</f>
        <v>0</v>
      </c>
      <c r="T65" s="8">
        <f>'MHB2002'!C54</f>
        <v>0</v>
      </c>
      <c r="U65" s="8">
        <f>'MHB2001'!C54</f>
        <v>0</v>
      </c>
    </row>
    <row r="66" spans="1:21" s="8" customFormat="1" x14ac:dyDescent="0.3">
      <c r="A66" s="8" t="s">
        <v>45</v>
      </c>
      <c r="B66" s="8">
        <f>'MHB2020'!C55</f>
        <v>0</v>
      </c>
      <c r="C66" s="8">
        <f>'MHB2019'!C55</f>
        <v>0</v>
      </c>
      <c r="D66" s="8">
        <f>'MHB2018'!C55</f>
        <v>0</v>
      </c>
      <c r="E66" s="8">
        <f>'MHB2017'!C55</f>
        <v>0</v>
      </c>
      <c r="F66" s="8">
        <f>'MHB2016'!C55</f>
        <v>0</v>
      </c>
      <c r="G66" s="8">
        <f>'MHB2015'!C55</f>
        <v>0</v>
      </c>
      <c r="H66" s="8">
        <f>'MHB2014'!C55</f>
        <v>0</v>
      </c>
      <c r="I66" s="8">
        <f>'MHB2013'!C55</f>
        <v>0</v>
      </c>
      <c r="J66" s="8">
        <f>'MHB2012'!C55</f>
        <v>0</v>
      </c>
      <c r="K66" s="8">
        <f>'MHB2011'!C55</f>
        <v>0</v>
      </c>
      <c r="L66" s="8">
        <f>'MHB2010'!C55</f>
        <v>0</v>
      </c>
      <c r="M66" s="8">
        <f>'MHB2009'!C55</f>
        <v>0</v>
      </c>
      <c r="N66" s="8">
        <f>'MHB2008'!C55</f>
        <v>0</v>
      </c>
      <c r="O66" s="8">
        <f>'MHB2007'!C55</f>
        <v>0</v>
      </c>
      <c r="P66" s="8">
        <f>'MHB2006'!C55</f>
        <v>0</v>
      </c>
      <c r="Q66" s="8">
        <f>'MHB2005'!C55</f>
        <v>0</v>
      </c>
      <c r="R66" s="8">
        <f>'MHB2004'!C55</f>
        <v>0</v>
      </c>
      <c r="S66" s="8">
        <f>'MHB2003'!C55</f>
        <v>0</v>
      </c>
      <c r="T66" s="8">
        <f>'MHB2002'!C55</f>
        <v>0</v>
      </c>
      <c r="U66" s="8">
        <f>'MHB2001'!C55</f>
        <v>0</v>
      </c>
    </row>
    <row r="67" spans="1:21" s="8" customFormat="1" x14ac:dyDescent="0.3">
      <c r="A67" s="8" t="s">
        <v>46</v>
      </c>
      <c r="B67" s="8">
        <f>'MHB2020'!C56</f>
        <v>0</v>
      </c>
      <c r="C67" s="8">
        <f>'MHB2019'!C56</f>
        <v>0</v>
      </c>
      <c r="D67" s="8">
        <f>'MHB2018'!C56</f>
        <v>0</v>
      </c>
      <c r="E67" s="8">
        <f>'MHB2017'!C56</f>
        <v>0</v>
      </c>
      <c r="F67" s="8">
        <f>'MHB2016'!C56</f>
        <v>0</v>
      </c>
      <c r="G67" s="8">
        <f>'MHB2015'!C56</f>
        <v>0</v>
      </c>
      <c r="H67" s="8">
        <f>'MHB2014'!C56</f>
        <v>0</v>
      </c>
      <c r="I67" s="8">
        <f>'MHB2013'!C56</f>
        <v>0</v>
      </c>
      <c r="J67" s="8">
        <f>'MHB2012'!C56</f>
        <v>0</v>
      </c>
      <c r="K67" s="8">
        <f>'MHB2011'!C56</f>
        <v>0</v>
      </c>
      <c r="L67" s="8">
        <f>'MHB2010'!C56</f>
        <v>0</v>
      </c>
      <c r="M67" s="8">
        <f>'MHB2009'!C56</f>
        <v>0</v>
      </c>
      <c r="N67" s="8">
        <f>'MHB2008'!C56</f>
        <v>0</v>
      </c>
      <c r="O67" s="8">
        <f>'MHB2007'!C56</f>
        <v>0</v>
      </c>
      <c r="P67" s="8">
        <f>'MHB2006'!C56</f>
        <v>0</v>
      </c>
      <c r="Q67" s="8">
        <f>'MHB2005'!C56</f>
        <v>0</v>
      </c>
      <c r="R67" s="8">
        <f>'MHB2004'!C56</f>
        <v>0</v>
      </c>
      <c r="S67" s="8">
        <f>'MHB2003'!C56</f>
        <v>0</v>
      </c>
      <c r="T67" s="8">
        <f>'MHB2002'!C56</f>
        <v>0</v>
      </c>
      <c r="U67" s="8">
        <f>'MHB2001'!C56</f>
        <v>0</v>
      </c>
    </row>
    <row r="68" spans="1:21" s="8" customFormat="1" x14ac:dyDescent="0.3">
      <c r="A68" s="8" t="s">
        <v>47</v>
      </c>
      <c r="B68" s="8">
        <f>'MHB2020'!C57</f>
        <v>0</v>
      </c>
      <c r="C68" s="8">
        <f>'MHB2019'!C57</f>
        <v>0</v>
      </c>
      <c r="D68" s="8">
        <f>'MHB2018'!C57</f>
        <v>0</v>
      </c>
      <c r="E68" s="8">
        <f>'MHB2017'!C57</f>
        <v>0</v>
      </c>
      <c r="F68" s="8">
        <f>'MHB2016'!C57</f>
        <v>0</v>
      </c>
      <c r="G68" s="8">
        <f>'MHB2015'!C57</f>
        <v>0</v>
      </c>
      <c r="H68" s="8">
        <f>'MHB2014'!C57</f>
        <v>0</v>
      </c>
      <c r="I68" s="8">
        <f>'MHB2013'!C57</f>
        <v>0</v>
      </c>
      <c r="J68" s="8">
        <f>'MHB2012'!C57</f>
        <v>0</v>
      </c>
      <c r="K68" s="8">
        <f>'MHB2011'!C57</f>
        <v>0</v>
      </c>
      <c r="L68" s="8">
        <f>'MHB2010'!C57</f>
        <v>0</v>
      </c>
      <c r="M68" s="8">
        <f>'MHB2009'!C57</f>
        <v>0</v>
      </c>
      <c r="N68" s="8">
        <f>'MHB2008'!C57</f>
        <v>0</v>
      </c>
      <c r="O68" s="8">
        <f>'MHB2007'!C57</f>
        <v>0</v>
      </c>
      <c r="P68" s="8">
        <f>'MHB2006'!C57</f>
        <v>0</v>
      </c>
      <c r="Q68" s="8">
        <f>'MHB2005'!C57</f>
        <v>0</v>
      </c>
      <c r="R68" s="8">
        <f>'MHB2004'!C57</f>
        <v>0</v>
      </c>
      <c r="S68" s="8">
        <f>'MHB2003'!C57</f>
        <v>0</v>
      </c>
      <c r="T68" s="8">
        <f>'MHB2002'!C57</f>
        <v>0</v>
      </c>
      <c r="U68" s="8">
        <f>'MHB2001'!C57</f>
        <v>0</v>
      </c>
    </row>
    <row r="69" spans="1:21" s="8" customFormat="1" x14ac:dyDescent="0.3">
      <c r="A69" s="8" t="s">
        <v>48</v>
      </c>
      <c r="B69" s="8">
        <f>'MHB2020'!C58</f>
        <v>0</v>
      </c>
      <c r="C69" s="8">
        <f>'MHB2019'!C58</f>
        <v>0</v>
      </c>
      <c r="D69" s="8">
        <f>'MHB2018'!C58</f>
        <v>0</v>
      </c>
      <c r="E69" s="8">
        <f>'MHB2017'!C58</f>
        <v>0</v>
      </c>
      <c r="F69" s="8">
        <f>'MHB2016'!C58</f>
        <v>0</v>
      </c>
      <c r="G69" s="8">
        <f>'MHB2015'!C58</f>
        <v>0</v>
      </c>
      <c r="H69" s="8">
        <f>'MHB2014'!C58</f>
        <v>0</v>
      </c>
      <c r="I69" s="8">
        <f>'MHB2013'!C58</f>
        <v>0</v>
      </c>
      <c r="J69" s="8">
        <f>'MHB2012'!C58</f>
        <v>0</v>
      </c>
      <c r="K69" s="8">
        <f>'MHB2011'!C58</f>
        <v>0</v>
      </c>
      <c r="L69" s="8">
        <f>'MHB2010'!C58</f>
        <v>0</v>
      </c>
      <c r="M69" s="8">
        <f>'MHB2009'!C58</f>
        <v>0</v>
      </c>
      <c r="N69" s="8">
        <f>'MHB2008'!C58</f>
        <v>0</v>
      </c>
      <c r="O69" s="8">
        <f>'MHB2007'!C58</f>
        <v>0</v>
      </c>
      <c r="P69" s="8">
        <f>'MHB2006'!C58</f>
        <v>0</v>
      </c>
      <c r="Q69" s="8">
        <f>'MHB2005'!C58</f>
        <v>0</v>
      </c>
      <c r="R69" s="8">
        <f>'MHB2004'!C58</f>
        <v>0</v>
      </c>
      <c r="S69" s="8">
        <f>'MHB2003'!C58</f>
        <v>0</v>
      </c>
      <c r="T69" s="8">
        <f>'MHB2002'!C58</f>
        <v>0</v>
      </c>
      <c r="U69" s="8">
        <f>'MHB2001'!C58</f>
        <v>0</v>
      </c>
    </row>
    <row r="70" spans="1:21" s="8" customFormat="1" x14ac:dyDescent="0.3">
      <c r="A70" s="8" t="s">
        <v>49</v>
      </c>
      <c r="B70" s="8">
        <f>'MHB2020'!C59</f>
        <v>0</v>
      </c>
      <c r="C70" s="8">
        <f>'MHB2019'!C59</f>
        <v>0</v>
      </c>
      <c r="D70" s="8">
        <f>'MHB2018'!C59</f>
        <v>0</v>
      </c>
      <c r="E70" s="8">
        <f>'MHB2017'!C59</f>
        <v>0</v>
      </c>
      <c r="F70" s="8">
        <f>'MHB2016'!C59</f>
        <v>0</v>
      </c>
      <c r="G70" s="8">
        <f>'MHB2015'!C59</f>
        <v>0</v>
      </c>
      <c r="H70" s="8">
        <f>'MHB2014'!C59</f>
        <v>0</v>
      </c>
      <c r="I70" s="8">
        <f>'MHB2013'!C59</f>
        <v>0</v>
      </c>
      <c r="J70" s="8">
        <f>'MHB2012'!C59</f>
        <v>0</v>
      </c>
      <c r="K70" s="8">
        <f>'MHB2011'!C59</f>
        <v>0</v>
      </c>
      <c r="L70" s="8">
        <f>'MHB2010'!C59</f>
        <v>0</v>
      </c>
      <c r="M70" s="8">
        <f>'MHB2009'!C59</f>
        <v>0</v>
      </c>
      <c r="N70" s="8">
        <f>'MHB2008'!C59</f>
        <v>0</v>
      </c>
      <c r="O70" s="8">
        <f>'MHB2007'!C59</f>
        <v>0</v>
      </c>
      <c r="P70" s="8">
        <f>'MHB2006'!C59</f>
        <v>0</v>
      </c>
      <c r="Q70" s="8">
        <f>'MHB2005'!C59</f>
        <v>0</v>
      </c>
      <c r="R70" s="8">
        <f>'MHB2004'!C59</f>
        <v>0</v>
      </c>
      <c r="S70" s="8">
        <f>'MHB2003'!C59</f>
        <v>0</v>
      </c>
      <c r="T70" s="8">
        <f>'MHB2002'!C59</f>
        <v>0</v>
      </c>
      <c r="U70" s="8">
        <f>'MHB2001'!C59</f>
        <v>0</v>
      </c>
    </row>
    <row r="71" spans="1:21" s="8" customFormat="1" x14ac:dyDescent="0.3">
      <c r="A71" s="8" t="s">
        <v>50</v>
      </c>
      <c r="B71" s="8">
        <f>'MHB2020'!C60</f>
        <v>0</v>
      </c>
      <c r="C71" s="8">
        <f>'MHB2019'!C60</f>
        <v>0</v>
      </c>
      <c r="D71" s="8">
        <f>'MHB2018'!C60</f>
        <v>0</v>
      </c>
      <c r="E71" s="8">
        <f>'MHB2017'!C60</f>
        <v>0</v>
      </c>
      <c r="F71" s="8">
        <f>'MHB2016'!C60</f>
        <v>0</v>
      </c>
      <c r="G71" s="8">
        <f>'MHB2015'!C60</f>
        <v>0</v>
      </c>
      <c r="H71" s="8">
        <f>'MHB2014'!C60</f>
        <v>0</v>
      </c>
      <c r="I71" s="8">
        <f>'MHB2013'!C60</f>
        <v>0</v>
      </c>
      <c r="J71" s="8">
        <f>'MHB2012'!C60</f>
        <v>0</v>
      </c>
      <c r="K71" s="8">
        <f>'MHB2011'!C60</f>
        <v>0</v>
      </c>
      <c r="L71" s="8">
        <f>'MHB2010'!C60</f>
        <v>0</v>
      </c>
      <c r="M71" s="8">
        <f>'MHB2009'!C60</f>
        <v>0</v>
      </c>
      <c r="N71" s="8">
        <f>'MHB2008'!C60</f>
        <v>0</v>
      </c>
      <c r="O71" s="8">
        <f>'MHB2007'!C60</f>
        <v>0</v>
      </c>
      <c r="P71" s="8">
        <f>'MHB2006'!C60</f>
        <v>0</v>
      </c>
      <c r="Q71" s="8">
        <f>'MHB2005'!C60</f>
        <v>0</v>
      </c>
      <c r="R71" s="8">
        <f>'MHB2004'!C60</f>
        <v>0</v>
      </c>
      <c r="S71" s="8">
        <f>'MHB2003'!C60</f>
        <v>0</v>
      </c>
      <c r="T71" s="8">
        <f>'MHB2002'!C60</f>
        <v>0</v>
      </c>
      <c r="U71" s="8">
        <f>'MHB2001'!C60</f>
        <v>0</v>
      </c>
    </row>
    <row r="72" spans="1:21" s="28" customFormat="1" x14ac:dyDescent="0.3">
      <c r="A72" s="28" t="s">
        <v>36</v>
      </c>
      <c r="B72" s="28">
        <f>'MHB2020'!C61</f>
        <v>0</v>
      </c>
      <c r="C72" s="28">
        <f>'MHB2019'!C61</f>
        <v>0</v>
      </c>
      <c r="D72" s="28">
        <f>'MHB2018'!C61</f>
        <v>0</v>
      </c>
      <c r="E72" s="28">
        <f>'MHB2017'!C61</f>
        <v>0</v>
      </c>
      <c r="F72" s="28">
        <f>'MHB2016'!C61</f>
        <v>0</v>
      </c>
      <c r="G72" s="28">
        <f>'MHB2015'!C61</f>
        <v>0</v>
      </c>
      <c r="H72" s="28">
        <f>'MHB2014'!C61</f>
        <v>0</v>
      </c>
      <c r="I72" s="28">
        <f>'MHB2013'!C61</f>
        <v>0</v>
      </c>
      <c r="J72" s="28">
        <f>'MHB2012'!C61</f>
        <v>0</v>
      </c>
      <c r="K72" s="28">
        <f>'MHB2011'!C61</f>
        <v>0</v>
      </c>
      <c r="L72" s="28">
        <f>'MHB2010'!C61</f>
        <v>0</v>
      </c>
      <c r="M72" s="28">
        <f>'MHB2009'!C61</f>
        <v>0</v>
      </c>
      <c r="N72" s="28">
        <f>'MHB2008'!C61</f>
        <v>0</v>
      </c>
      <c r="O72" s="28">
        <f>'MHB2007'!C61</f>
        <v>0</v>
      </c>
      <c r="P72" s="28">
        <f>'MHB2006'!C61</f>
        <v>0</v>
      </c>
      <c r="Q72" s="28">
        <f>'MHB2005'!C61</f>
        <v>0</v>
      </c>
      <c r="R72" s="28">
        <f>'MHB2004'!C61</f>
        <v>0</v>
      </c>
      <c r="S72" s="28">
        <f>'MHB2003'!C61</f>
        <v>0</v>
      </c>
      <c r="T72" s="28">
        <f>'MHB2002'!C61</f>
        <v>0</v>
      </c>
      <c r="U72" s="28">
        <f>'MHB2001'!C61</f>
        <v>0</v>
      </c>
    </row>
    <row r="73" spans="1:21" s="29" customFormat="1" x14ac:dyDescent="0.3">
      <c r="A73" s="29" t="s">
        <v>51</v>
      </c>
      <c r="B73" s="29">
        <f>'MHB2020'!C62</f>
        <v>0</v>
      </c>
      <c r="C73" s="29">
        <f>'MHB2019'!C62</f>
        <v>0</v>
      </c>
      <c r="D73" s="29">
        <f>'MHB2018'!C62</f>
        <v>0</v>
      </c>
      <c r="E73" s="29">
        <f>'MHB2017'!C62</f>
        <v>0</v>
      </c>
      <c r="F73" s="29">
        <f>'MHB2016'!C62</f>
        <v>0</v>
      </c>
      <c r="G73" s="29">
        <f>'MHB2015'!C62</f>
        <v>0</v>
      </c>
      <c r="H73" s="29">
        <f>'MHB2014'!C62</f>
        <v>0</v>
      </c>
      <c r="I73" s="29">
        <f>'MHB2013'!C62</f>
        <v>0</v>
      </c>
      <c r="J73" s="29">
        <f>'MHB2012'!C62</f>
        <v>0</v>
      </c>
      <c r="K73" s="29">
        <f>'MHB2011'!C62</f>
        <v>0</v>
      </c>
      <c r="L73" s="29">
        <f>'MHB2010'!C62</f>
        <v>0</v>
      </c>
      <c r="M73" s="29">
        <f>'MHB2009'!C62</f>
        <v>0</v>
      </c>
      <c r="N73" s="29">
        <f>'MHB2008'!C62</f>
        <v>0</v>
      </c>
      <c r="O73" s="29">
        <f>'MHB2007'!C62</f>
        <v>0</v>
      </c>
      <c r="P73" s="29">
        <f>'MHB2006'!C62</f>
        <v>0</v>
      </c>
      <c r="Q73" s="29">
        <f>'MHB2005'!C62</f>
        <v>0</v>
      </c>
      <c r="R73" s="29">
        <f>'MHB2004'!C62</f>
        <v>0</v>
      </c>
      <c r="S73" s="29">
        <f>'MHB2003'!C62</f>
        <v>0</v>
      </c>
      <c r="T73" s="29">
        <f>'MHB2002'!C62</f>
        <v>0</v>
      </c>
      <c r="U73" s="29">
        <f>'MHB2001'!C62</f>
        <v>0</v>
      </c>
    </row>
    <row r="74" spans="1:21" s="29" customFormat="1" x14ac:dyDescent="0.3">
      <c r="A74" s="29" t="s">
        <v>65</v>
      </c>
      <c r="B74" s="29">
        <f>'MHB2020'!C63</f>
        <v>0</v>
      </c>
      <c r="C74" s="29">
        <f>'MHB2019'!C63</f>
        <v>0</v>
      </c>
      <c r="D74" s="29">
        <f>'MHB2018'!C63</f>
        <v>0</v>
      </c>
      <c r="E74" s="29">
        <f>'MHB2017'!C63</f>
        <v>0</v>
      </c>
      <c r="F74" s="29">
        <f>'MHB2016'!C63</f>
        <v>0</v>
      </c>
      <c r="G74" s="29">
        <f>'MHB2015'!C63</f>
        <v>0</v>
      </c>
      <c r="H74" s="29">
        <f>'MHB2014'!C63</f>
        <v>0</v>
      </c>
      <c r="I74" s="29">
        <f>'MHB2013'!C63</f>
        <v>0</v>
      </c>
      <c r="J74" s="29">
        <f>'MHB2012'!C63</f>
        <v>0</v>
      </c>
      <c r="K74" s="29">
        <f>'MHB2011'!C63</f>
        <v>0</v>
      </c>
      <c r="L74" s="29">
        <f>'MHB2010'!C63</f>
        <v>0</v>
      </c>
      <c r="M74" s="29">
        <f>'MHB2009'!C63</f>
        <v>0</v>
      </c>
      <c r="N74" s="29">
        <f>'MHB2008'!C63</f>
        <v>0</v>
      </c>
      <c r="O74" s="29">
        <f>'MHB2007'!C63</f>
        <v>0</v>
      </c>
      <c r="P74" s="29">
        <f>'MHB2006'!C63</f>
        <v>0</v>
      </c>
      <c r="Q74" s="29">
        <f>'MHB2005'!C63</f>
        <v>0</v>
      </c>
      <c r="R74" s="29">
        <f>'MHB2004'!C63</f>
        <v>0</v>
      </c>
      <c r="S74" s="29">
        <f>'MHB2003'!C63</f>
        <v>0</v>
      </c>
      <c r="T74" s="29">
        <f>'MHB2002'!C63</f>
        <v>0</v>
      </c>
      <c r="U74" s="29">
        <f>'MHB2001'!C63</f>
        <v>0</v>
      </c>
    </row>
    <row r="75" spans="1:21" s="29" customFormat="1" x14ac:dyDescent="0.3">
      <c r="A75" s="29" t="s">
        <v>44</v>
      </c>
      <c r="B75" s="29">
        <f>'MHB2020'!C64</f>
        <v>0</v>
      </c>
      <c r="C75" s="29">
        <f>'MHB2019'!C64</f>
        <v>0</v>
      </c>
      <c r="D75" s="29">
        <f>'MHB2018'!C64</f>
        <v>0</v>
      </c>
      <c r="E75" s="29">
        <f>'MHB2017'!C64</f>
        <v>0</v>
      </c>
      <c r="F75" s="29">
        <f>'MHB2016'!C64</f>
        <v>0</v>
      </c>
      <c r="G75" s="29">
        <f>'MHB2015'!C64</f>
        <v>0</v>
      </c>
      <c r="H75" s="29">
        <f>'MHB2014'!C64</f>
        <v>0</v>
      </c>
      <c r="I75" s="29">
        <f>'MHB2013'!C64</f>
        <v>0</v>
      </c>
      <c r="J75" s="29">
        <f>'MHB2012'!C64</f>
        <v>0</v>
      </c>
      <c r="K75" s="29">
        <f>'MHB2011'!C64</f>
        <v>0</v>
      </c>
      <c r="L75" s="29">
        <f>'MHB2010'!C64</f>
        <v>0</v>
      </c>
      <c r="M75" s="29">
        <f>'MHB2009'!C64</f>
        <v>0</v>
      </c>
      <c r="N75" s="29">
        <f>'MHB2008'!C64</f>
        <v>0</v>
      </c>
      <c r="O75" s="29">
        <f>'MHB2007'!C64</f>
        <v>0</v>
      </c>
      <c r="P75" s="29">
        <f>'MHB2006'!C64</f>
        <v>0</v>
      </c>
      <c r="Q75" s="29">
        <f>'MHB2005'!C64</f>
        <v>0</v>
      </c>
      <c r="R75" s="29">
        <f>'MHB2004'!C64</f>
        <v>0</v>
      </c>
      <c r="S75" s="29">
        <f>'MHB2003'!C64</f>
        <v>0</v>
      </c>
      <c r="T75" s="29">
        <f>'MHB2002'!C64</f>
        <v>0</v>
      </c>
      <c r="U75" s="29">
        <f>'MHB2001'!C64</f>
        <v>0</v>
      </c>
    </row>
    <row r="76" spans="1:21" s="29" customFormat="1" x14ac:dyDescent="0.3">
      <c r="A76" s="29" t="s">
        <v>45</v>
      </c>
      <c r="B76" s="29">
        <f>'MHB2020'!C65</f>
        <v>0</v>
      </c>
      <c r="C76" s="29">
        <f>'MHB2019'!C65</f>
        <v>0</v>
      </c>
      <c r="D76" s="29">
        <f>'MHB2018'!C65</f>
        <v>0</v>
      </c>
      <c r="E76" s="29">
        <f>'MHB2017'!C65</f>
        <v>0</v>
      </c>
      <c r="F76" s="29">
        <f>'MHB2016'!C65</f>
        <v>0</v>
      </c>
      <c r="G76" s="29">
        <f>'MHB2015'!C65</f>
        <v>0</v>
      </c>
      <c r="H76" s="29">
        <f>'MHB2014'!C65</f>
        <v>0</v>
      </c>
      <c r="I76" s="29">
        <f>'MHB2013'!C65</f>
        <v>0</v>
      </c>
      <c r="J76" s="29">
        <f>'MHB2012'!C65</f>
        <v>0</v>
      </c>
      <c r="K76" s="29">
        <f>'MHB2011'!C65</f>
        <v>0</v>
      </c>
      <c r="L76" s="29">
        <f>'MHB2010'!C65</f>
        <v>0</v>
      </c>
      <c r="M76" s="29">
        <f>'MHB2009'!C65</f>
        <v>0</v>
      </c>
      <c r="N76" s="29">
        <f>'MHB2008'!C65</f>
        <v>0</v>
      </c>
      <c r="O76" s="29">
        <f>'MHB2007'!C65</f>
        <v>0</v>
      </c>
      <c r="P76" s="29">
        <f>'MHB2006'!C65</f>
        <v>0</v>
      </c>
      <c r="Q76" s="29">
        <f>'MHB2005'!C65</f>
        <v>0</v>
      </c>
      <c r="R76" s="29">
        <f>'MHB2004'!C65</f>
        <v>0</v>
      </c>
      <c r="S76" s="29">
        <f>'MHB2003'!C65</f>
        <v>0</v>
      </c>
      <c r="T76" s="29">
        <f>'MHB2002'!C65</f>
        <v>0</v>
      </c>
      <c r="U76" s="29">
        <f>'MHB2001'!C65</f>
        <v>0</v>
      </c>
    </row>
    <row r="77" spans="1:21" s="29" customFormat="1" x14ac:dyDescent="0.3">
      <c r="A77" s="29" t="s">
        <v>46</v>
      </c>
      <c r="B77" s="29">
        <f>'MHB2020'!C66</f>
        <v>0</v>
      </c>
      <c r="C77" s="29">
        <f>'MHB2019'!C66</f>
        <v>0</v>
      </c>
      <c r="D77" s="29">
        <f>'MHB2018'!C66</f>
        <v>0</v>
      </c>
      <c r="E77" s="29">
        <f>'MHB2017'!C66</f>
        <v>0</v>
      </c>
      <c r="F77" s="29">
        <f>'MHB2016'!C66</f>
        <v>0</v>
      </c>
      <c r="G77" s="29">
        <f>'MHB2015'!C66</f>
        <v>0</v>
      </c>
      <c r="H77" s="29">
        <f>'MHB2014'!C66</f>
        <v>0</v>
      </c>
      <c r="I77" s="29">
        <f>'MHB2013'!C66</f>
        <v>0</v>
      </c>
      <c r="J77" s="29">
        <f>'MHB2012'!C66</f>
        <v>0</v>
      </c>
      <c r="K77" s="29">
        <f>'MHB2011'!C66</f>
        <v>0</v>
      </c>
      <c r="L77" s="29">
        <f>'MHB2010'!C66</f>
        <v>0</v>
      </c>
      <c r="M77" s="29">
        <f>'MHB2009'!C66</f>
        <v>0</v>
      </c>
      <c r="N77" s="29">
        <f>'MHB2008'!C66</f>
        <v>0</v>
      </c>
      <c r="O77" s="29">
        <f>'MHB2007'!C66</f>
        <v>0</v>
      </c>
      <c r="P77" s="29">
        <f>'MHB2006'!C66</f>
        <v>0</v>
      </c>
      <c r="Q77" s="29">
        <f>'MHB2005'!C66</f>
        <v>0</v>
      </c>
      <c r="R77" s="29">
        <f>'MHB2004'!C66</f>
        <v>0</v>
      </c>
      <c r="S77" s="29">
        <f>'MHB2003'!C66</f>
        <v>0</v>
      </c>
      <c r="T77" s="29">
        <f>'MHB2002'!C66</f>
        <v>0</v>
      </c>
      <c r="U77" s="29">
        <f>'MHB2001'!C66</f>
        <v>0</v>
      </c>
    </row>
    <row r="78" spans="1:21" s="29" customFormat="1" x14ac:dyDescent="0.3">
      <c r="A78" s="29" t="s">
        <v>47</v>
      </c>
      <c r="B78" s="29">
        <f>'MHB2020'!C67</f>
        <v>0</v>
      </c>
      <c r="C78" s="29">
        <f>'MHB2019'!C67</f>
        <v>0</v>
      </c>
      <c r="D78" s="29">
        <f>'MHB2018'!C67</f>
        <v>0</v>
      </c>
      <c r="E78" s="29">
        <f>'MHB2017'!C67</f>
        <v>0</v>
      </c>
      <c r="F78" s="29">
        <f>'MHB2016'!C67</f>
        <v>0</v>
      </c>
      <c r="G78" s="29">
        <f>'MHB2015'!C67</f>
        <v>0</v>
      </c>
      <c r="H78" s="29">
        <f>'MHB2014'!C67</f>
        <v>0</v>
      </c>
      <c r="I78" s="29">
        <f>'MHB2013'!C67</f>
        <v>0</v>
      </c>
      <c r="J78" s="29">
        <f>'MHB2012'!C67</f>
        <v>0</v>
      </c>
      <c r="K78" s="29">
        <f>'MHB2011'!C67</f>
        <v>0</v>
      </c>
      <c r="L78" s="29">
        <f>'MHB2010'!C67</f>
        <v>0</v>
      </c>
      <c r="M78" s="29">
        <f>'MHB2009'!C67</f>
        <v>0</v>
      </c>
      <c r="N78" s="29">
        <f>'MHB2008'!C67</f>
        <v>0</v>
      </c>
      <c r="O78" s="29">
        <f>'MHB2007'!C67</f>
        <v>0</v>
      </c>
      <c r="P78" s="29">
        <f>'MHB2006'!C67</f>
        <v>0</v>
      </c>
      <c r="Q78" s="29">
        <f>'MHB2005'!C67</f>
        <v>0</v>
      </c>
      <c r="R78" s="29">
        <f>'MHB2004'!C67</f>
        <v>0</v>
      </c>
      <c r="S78" s="29">
        <f>'MHB2003'!C67</f>
        <v>0</v>
      </c>
      <c r="T78" s="29">
        <f>'MHB2002'!C67</f>
        <v>0</v>
      </c>
      <c r="U78" s="29">
        <f>'MHB2001'!C67</f>
        <v>0</v>
      </c>
    </row>
    <row r="79" spans="1:21" s="29" customFormat="1" x14ac:dyDescent="0.3">
      <c r="A79" s="29" t="s">
        <v>48</v>
      </c>
      <c r="B79" s="29">
        <f>'MHB2020'!C68</f>
        <v>0</v>
      </c>
      <c r="C79" s="29">
        <f>'MHB2019'!C68</f>
        <v>0</v>
      </c>
      <c r="D79" s="29">
        <f>'MHB2018'!C68</f>
        <v>0</v>
      </c>
      <c r="E79" s="29">
        <f>'MHB2017'!C68</f>
        <v>0</v>
      </c>
      <c r="F79" s="29">
        <f>'MHB2016'!C68</f>
        <v>0</v>
      </c>
      <c r="G79" s="29">
        <f>'MHB2015'!C68</f>
        <v>0</v>
      </c>
      <c r="H79" s="29">
        <f>'MHB2014'!C68</f>
        <v>0</v>
      </c>
      <c r="I79" s="29">
        <f>'MHB2013'!C68</f>
        <v>0</v>
      </c>
      <c r="J79" s="29">
        <f>'MHB2012'!C68</f>
        <v>0</v>
      </c>
      <c r="K79" s="29">
        <f>'MHB2011'!C68</f>
        <v>0</v>
      </c>
      <c r="L79" s="29">
        <f>'MHB2010'!C68</f>
        <v>0</v>
      </c>
      <c r="M79" s="29">
        <f>'MHB2009'!C68</f>
        <v>0</v>
      </c>
      <c r="N79" s="29">
        <f>'MHB2008'!C68</f>
        <v>0</v>
      </c>
      <c r="O79" s="29">
        <f>'MHB2007'!C68</f>
        <v>0</v>
      </c>
      <c r="P79" s="29">
        <f>'MHB2006'!C68</f>
        <v>0</v>
      </c>
      <c r="Q79" s="29">
        <f>'MHB2005'!C68</f>
        <v>0</v>
      </c>
      <c r="R79" s="29">
        <f>'MHB2004'!C68</f>
        <v>0</v>
      </c>
      <c r="S79" s="29">
        <f>'MHB2003'!C68</f>
        <v>0</v>
      </c>
      <c r="T79" s="29">
        <f>'MHB2002'!C68</f>
        <v>0</v>
      </c>
      <c r="U79" s="29">
        <f>'MHB2001'!C68</f>
        <v>0</v>
      </c>
    </row>
    <row r="80" spans="1:21" s="29" customFormat="1" x14ac:dyDescent="0.3">
      <c r="A80" s="29" t="s">
        <v>49</v>
      </c>
      <c r="B80" s="29">
        <f>'MHB2020'!C69</f>
        <v>0</v>
      </c>
      <c r="C80" s="29">
        <f>'MHB2019'!C69</f>
        <v>0</v>
      </c>
      <c r="D80" s="29">
        <f>'MHB2018'!C69</f>
        <v>0</v>
      </c>
      <c r="E80" s="29">
        <f>'MHB2017'!C69</f>
        <v>0</v>
      </c>
      <c r="F80" s="29">
        <f>'MHB2016'!C69</f>
        <v>0</v>
      </c>
      <c r="G80" s="29">
        <f>'MHB2015'!C69</f>
        <v>0</v>
      </c>
      <c r="H80" s="29">
        <f>'MHB2014'!C69</f>
        <v>0</v>
      </c>
      <c r="I80" s="29">
        <f>'MHB2013'!C69</f>
        <v>0</v>
      </c>
      <c r="J80" s="29">
        <f>'MHB2012'!C69</f>
        <v>0</v>
      </c>
      <c r="K80" s="29">
        <f>'MHB2011'!C69</f>
        <v>0</v>
      </c>
      <c r="L80" s="29">
        <f>'MHB2010'!C69</f>
        <v>0</v>
      </c>
      <c r="M80" s="29">
        <f>'MHB2009'!C69</f>
        <v>0</v>
      </c>
      <c r="N80" s="29">
        <f>'MHB2008'!C69</f>
        <v>0</v>
      </c>
      <c r="O80" s="29">
        <f>'MHB2007'!C69</f>
        <v>0</v>
      </c>
      <c r="P80" s="29">
        <f>'MHB2006'!C69</f>
        <v>0</v>
      </c>
      <c r="Q80" s="29">
        <f>'MHB2005'!C69</f>
        <v>0</v>
      </c>
      <c r="R80" s="29">
        <f>'MHB2004'!C69</f>
        <v>0</v>
      </c>
      <c r="S80" s="29">
        <f>'MHB2003'!C69</f>
        <v>0</v>
      </c>
      <c r="T80" s="29">
        <f>'MHB2002'!C69</f>
        <v>0</v>
      </c>
      <c r="U80" s="29">
        <f>'MHB2001'!C69</f>
        <v>0</v>
      </c>
    </row>
    <row r="81" spans="1:21" s="29" customFormat="1" x14ac:dyDescent="0.3">
      <c r="A81" s="29" t="s">
        <v>50</v>
      </c>
      <c r="B81" s="29">
        <f>'MHB2020'!C70</f>
        <v>0</v>
      </c>
      <c r="C81" s="29">
        <f>'MHB2019'!C70</f>
        <v>0</v>
      </c>
      <c r="D81" s="29">
        <f>'MHB2018'!C70</f>
        <v>0</v>
      </c>
      <c r="E81" s="29">
        <f>'MHB2017'!C70</f>
        <v>0</v>
      </c>
      <c r="F81" s="29">
        <f>'MHB2016'!C70</f>
        <v>0</v>
      </c>
      <c r="G81" s="29">
        <f>'MHB2015'!C70</f>
        <v>0</v>
      </c>
      <c r="H81" s="29">
        <f>'MHB2014'!C70</f>
        <v>0</v>
      </c>
      <c r="I81" s="29">
        <f>'MHB2013'!C70</f>
        <v>0</v>
      </c>
      <c r="J81" s="29">
        <f>'MHB2012'!C70</f>
        <v>0</v>
      </c>
      <c r="K81" s="29">
        <f>'MHB2011'!C70</f>
        <v>0</v>
      </c>
      <c r="L81" s="29">
        <f>'MHB2010'!C70</f>
        <v>0</v>
      </c>
      <c r="M81" s="29">
        <f>'MHB2009'!C70</f>
        <v>0</v>
      </c>
      <c r="N81" s="29">
        <f>'MHB2008'!C70</f>
        <v>0</v>
      </c>
      <c r="O81" s="29">
        <f>'MHB2007'!C70</f>
        <v>0</v>
      </c>
      <c r="P81" s="29">
        <f>'MHB2006'!C70</f>
        <v>0</v>
      </c>
      <c r="Q81" s="29">
        <f>'MHB2005'!C70</f>
        <v>0</v>
      </c>
      <c r="R81" s="29">
        <f>'MHB2004'!C70</f>
        <v>0</v>
      </c>
      <c r="S81" s="29">
        <f>'MHB2003'!C70</f>
        <v>0</v>
      </c>
      <c r="T81" s="29">
        <f>'MHB2002'!C70</f>
        <v>0</v>
      </c>
      <c r="U81" s="29">
        <f>'MHB2001'!C70</f>
        <v>0</v>
      </c>
    </row>
    <row r="82" spans="1:21" s="30" customFormat="1" x14ac:dyDescent="0.3">
      <c r="A82" s="30" t="s">
        <v>38</v>
      </c>
      <c r="B82" s="30">
        <f>'MHB2020'!C71</f>
        <v>0</v>
      </c>
      <c r="C82" s="30">
        <f>'MHB2019'!C71</f>
        <v>0</v>
      </c>
      <c r="D82" s="30">
        <f>'MHB2018'!C71</f>
        <v>0</v>
      </c>
      <c r="E82" s="30">
        <f>'MHB2017'!C71</f>
        <v>0</v>
      </c>
      <c r="F82" s="30">
        <f>'MHB2016'!C71</f>
        <v>0</v>
      </c>
      <c r="G82" s="30">
        <f>'MHB2015'!C71</f>
        <v>0</v>
      </c>
      <c r="H82" s="30">
        <f>'MHB2014'!C71</f>
        <v>0</v>
      </c>
      <c r="I82" s="30">
        <f>'MHB2013'!C71</f>
        <v>0</v>
      </c>
      <c r="J82" s="30">
        <f>'MHB2012'!C71</f>
        <v>0</v>
      </c>
      <c r="K82" s="30">
        <f>'MHB2011'!C71</f>
        <v>0</v>
      </c>
      <c r="L82" s="30">
        <f>'MHB2010'!C71</f>
        <v>0</v>
      </c>
      <c r="M82" s="30">
        <f>'MHB2009'!C71</f>
        <v>0</v>
      </c>
      <c r="N82" s="30">
        <f>'MHB2008'!C71</f>
        <v>0</v>
      </c>
      <c r="O82" s="30">
        <f>'MHB2007'!C71</f>
        <v>0</v>
      </c>
      <c r="P82" s="30">
        <f>'MHB2006'!C71</f>
        <v>0</v>
      </c>
      <c r="Q82" s="30">
        <f>'MHB2005'!C71</f>
        <v>0</v>
      </c>
      <c r="R82" s="30">
        <f>'MHB2004'!C71</f>
        <v>0</v>
      </c>
      <c r="S82" s="30">
        <f>'MHB2003'!C71</f>
        <v>0</v>
      </c>
      <c r="T82" s="30">
        <f>'MHB2002'!C71</f>
        <v>0</v>
      </c>
      <c r="U82" s="30">
        <f>'MHB2001'!C71</f>
        <v>0</v>
      </c>
    </row>
    <row r="83" spans="1:21" s="10" customFormat="1" x14ac:dyDescent="0.3">
      <c r="A83" s="10" t="s">
        <v>51</v>
      </c>
      <c r="B83" s="10">
        <f>'MHB2020'!C72</f>
        <v>0</v>
      </c>
      <c r="C83" s="10">
        <f>'MHB2019'!C72</f>
        <v>1</v>
      </c>
      <c r="D83" s="10">
        <f>'MHB2018'!C72</f>
        <v>0</v>
      </c>
      <c r="E83" s="10">
        <f>'MHB2017'!C72</f>
        <v>0</v>
      </c>
      <c r="F83" s="10">
        <f>'MHB2016'!C72</f>
        <v>1</v>
      </c>
      <c r="G83" s="10">
        <f>'MHB2015'!C72</f>
        <v>2</v>
      </c>
      <c r="H83" s="10">
        <f>'MHB2014'!C72</f>
        <v>0</v>
      </c>
      <c r="I83" s="10">
        <f>'MHB2013'!C72</f>
        <v>0</v>
      </c>
      <c r="J83" s="10">
        <f>'MHB2012'!C72</f>
        <v>2</v>
      </c>
      <c r="K83" s="10">
        <f>'MHB2011'!C72</f>
        <v>0</v>
      </c>
      <c r="L83" s="10">
        <f>'MHB2010'!C72</f>
        <v>2</v>
      </c>
      <c r="M83" s="10">
        <f>'MHB2009'!C72</f>
        <v>0</v>
      </c>
      <c r="N83" s="10">
        <f>'MHB2008'!C72</f>
        <v>0</v>
      </c>
      <c r="O83" s="10">
        <f>'MHB2007'!C72</f>
        <v>0</v>
      </c>
      <c r="P83" s="10">
        <f>'MHB2006'!C72</f>
        <v>1</v>
      </c>
      <c r="Q83" s="10">
        <f>'MHB2005'!C72</f>
        <v>1</v>
      </c>
      <c r="R83" s="10">
        <f>'MHB2004'!C72</f>
        <v>0</v>
      </c>
      <c r="S83" s="10">
        <f>'MHB2003'!C72</f>
        <v>0</v>
      </c>
      <c r="T83" s="10">
        <f>'MHB2002'!C72</f>
        <v>0</v>
      </c>
      <c r="U83" s="10">
        <f>'MHB2001'!C72</f>
        <v>0</v>
      </c>
    </row>
    <row r="84" spans="1:21" s="10" customFormat="1" x14ac:dyDescent="0.3">
      <c r="A84" s="10" t="s">
        <v>65</v>
      </c>
      <c r="B84" s="10">
        <f>'MHB2020'!C73</f>
        <v>0</v>
      </c>
      <c r="C84" s="10">
        <f>'MHB2019'!C73</f>
        <v>0</v>
      </c>
      <c r="D84" s="10">
        <f>'MHB2018'!C73</f>
        <v>0</v>
      </c>
      <c r="E84" s="10">
        <f>'MHB2017'!C73</f>
        <v>0</v>
      </c>
      <c r="F84" s="10">
        <f>'MHB2016'!C73</f>
        <v>0</v>
      </c>
      <c r="G84" s="10">
        <f>'MHB2015'!C73</f>
        <v>1</v>
      </c>
      <c r="H84" s="10">
        <f>'MHB2014'!C73</f>
        <v>0</v>
      </c>
      <c r="I84" s="10">
        <f>'MHB2013'!C73</f>
        <v>0</v>
      </c>
      <c r="J84" s="10">
        <f>'MHB2012'!C73</f>
        <v>0</v>
      </c>
      <c r="K84" s="10">
        <f>'MHB2011'!C73</f>
        <v>0</v>
      </c>
      <c r="L84" s="10">
        <f>'MHB2010'!C73</f>
        <v>0</v>
      </c>
      <c r="M84" s="10">
        <f>'MHB2009'!C73</f>
        <v>0</v>
      </c>
      <c r="N84" s="10">
        <f>'MHB2008'!C73</f>
        <v>0</v>
      </c>
      <c r="O84" s="10">
        <f>'MHB2007'!C73</f>
        <v>0</v>
      </c>
      <c r="P84" s="10">
        <f>'MHB2006'!C73</f>
        <v>0</v>
      </c>
      <c r="Q84" s="10">
        <f>'MHB2005'!C73</f>
        <v>0</v>
      </c>
      <c r="R84" s="10">
        <f>'MHB2004'!C73</f>
        <v>0</v>
      </c>
      <c r="S84" s="10">
        <f>'MHB2003'!C73</f>
        <v>0</v>
      </c>
      <c r="T84" s="10">
        <f>'MHB2002'!C73</f>
        <v>0</v>
      </c>
      <c r="U84" s="10">
        <f>'MHB2001'!C73</f>
        <v>0</v>
      </c>
    </row>
    <row r="85" spans="1:21" s="10" customFormat="1" x14ac:dyDescent="0.3">
      <c r="A85" s="10" t="s">
        <v>44</v>
      </c>
      <c r="B85" s="10">
        <f>'MHB2020'!C74</f>
        <v>1</v>
      </c>
      <c r="C85" s="10">
        <f>'MHB2019'!C74</f>
        <v>0</v>
      </c>
      <c r="D85" s="10">
        <f>'MHB2018'!C74</f>
        <v>1</v>
      </c>
      <c r="E85" s="10">
        <f>'MHB2017'!C74</f>
        <v>0</v>
      </c>
      <c r="F85" s="10">
        <f>'MHB2016'!C74</f>
        <v>0</v>
      </c>
      <c r="G85" s="10">
        <f>'MHB2015'!C74</f>
        <v>0</v>
      </c>
      <c r="H85" s="10">
        <f>'MHB2014'!C74</f>
        <v>1</v>
      </c>
      <c r="I85" s="10">
        <f>'MHB2013'!C74</f>
        <v>0</v>
      </c>
      <c r="J85" s="10">
        <f>'MHB2012'!C74</f>
        <v>0</v>
      </c>
      <c r="K85" s="10">
        <f>'MHB2011'!C74</f>
        <v>0</v>
      </c>
      <c r="L85" s="10">
        <f>'MHB2010'!C74</f>
        <v>1</v>
      </c>
      <c r="M85" s="10">
        <f>'MHB2009'!C74</f>
        <v>0</v>
      </c>
      <c r="N85" s="10">
        <f>'MHB2008'!C74</f>
        <v>1</v>
      </c>
      <c r="O85" s="10">
        <f>'MHB2007'!C74</f>
        <v>0</v>
      </c>
      <c r="P85" s="10">
        <f>'MHB2006'!C74</f>
        <v>0</v>
      </c>
      <c r="Q85" s="10">
        <f>'MHB2005'!C74</f>
        <v>0</v>
      </c>
      <c r="R85" s="10">
        <f>'MHB2004'!C74</f>
        <v>0</v>
      </c>
      <c r="S85" s="10">
        <f>'MHB2003'!C74</f>
        <v>0</v>
      </c>
      <c r="T85" s="10">
        <f>'MHB2002'!C74</f>
        <v>0</v>
      </c>
      <c r="U85" s="10">
        <f>'MHB2001'!C74</f>
        <v>0</v>
      </c>
    </row>
    <row r="86" spans="1:21" s="10" customFormat="1" x14ac:dyDescent="0.3">
      <c r="A86" s="10" t="s">
        <v>45</v>
      </c>
      <c r="B86" s="10">
        <f>'MHB2020'!C75</f>
        <v>0</v>
      </c>
      <c r="C86" s="10">
        <f>'MHB2019'!C75</f>
        <v>1</v>
      </c>
      <c r="D86" s="10">
        <f>'MHB2018'!C75</f>
        <v>0</v>
      </c>
      <c r="E86" s="10">
        <f>'MHB2017'!C75</f>
        <v>0</v>
      </c>
      <c r="F86" s="10">
        <f>'MHB2016'!C75</f>
        <v>2</v>
      </c>
      <c r="G86" s="10">
        <f>'MHB2015'!C75</f>
        <v>1</v>
      </c>
      <c r="H86" s="10">
        <f>'MHB2014'!C75</f>
        <v>1</v>
      </c>
      <c r="I86" s="10">
        <f>'MHB2013'!C75</f>
        <v>1</v>
      </c>
      <c r="J86" s="10">
        <f>'MHB2012'!C75</f>
        <v>0</v>
      </c>
      <c r="K86" s="10">
        <f>'MHB2011'!C75</f>
        <v>0</v>
      </c>
      <c r="L86" s="10">
        <f>'MHB2010'!C75</f>
        <v>0</v>
      </c>
      <c r="M86" s="10">
        <f>'MHB2009'!C75</f>
        <v>0</v>
      </c>
      <c r="N86" s="10">
        <f>'MHB2008'!C75</f>
        <v>0</v>
      </c>
      <c r="O86" s="10">
        <f>'MHB2007'!C75</f>
        <v>0</v>
      </c>
      <c r="P86" s="10">
        <f>'MHB2006'!C75</f>
        <v>1</v>
      </c>
      <c r="Q86" s="10">
        <f>'MHB2005'!C75</f>
        <v>0</v>
      </c>
      <c r="R86" s="10">
        <f>'MHB2004'!C75</f>
        <v>0</v>
      </c>
      <c r="S86" s="10">
        <f>'MHB2003'!C75</f>
        <v>0</v>
      </c>
      <c r="T86" s="10">
        <f>'MHB2002'!C75</f>
        <v>0</v>
      </c>
      <c r="U86" s="10">
        <f>'MHB2001'!C75</f>
        <v>0</v>
      </c>
    </row>
    <row r="87" spans="1:21" s="10" customFormat="1" x14ac:dyDescent="0.3">
      <c r="A87" s="10" t="s">
        <v>46</v>
      </c>
      <c r="B87" s="10">
        <f>'MHB2020'!C76</f>
        <v>1</v>
      </c>
      <c r="C87" s="10">
        <f>'MHB2019'!C76</f>
        <v>1</v>
      </c>
      <c r="D87" s="10">
        <f>'MHB2018'!C76</f>
        <v>0</v>
      </c>
      <c r="E87" s="10">
        <f>'MHB2017'!C76</f>
        <v>1</v>
      </c>
      <c r="F87" s="10">
        <f>'MHB2016'!C76</f>
        <v>2</v>
      </c>
      <c r="G87" s="10">
        <f>'MHB2015'!C76</f>
        <v>1</v>
      </c>
      <c r="H87" s="10">
        <f>'MHB2014'!C76</f>
        <v>0</v>
      </c>
      <c r="I87" s="10">
        <f>'MHB2013'!C76</f>
        <v>1</v>
      </c>
      <c r="J87" s="10">
        <f>'MHB2012'!C76</f>
        <v>0</v>
      </c>
      <c r="K87" s="10">
        <f>'MHB2011'!C76</f>
        <v>0</v>
      </c>
      <c r="L87" s="10">
        <f>'MHB2010'!C76</f>
        <v>0</v>
      </c>
      <c r="M87" s="10">
        <f>'MHB2009'!C76</f>
        <v>0</v>
      </c>
      <c r="N87" s="10">
        <f>'MHB2008'!C76</f>
        <v>1</v>
      </c>
      <c r="O87" s="10">
        <f>'MHB2007'!C76</f>
        <v>0</v>
      </c>
      <c r="P87" s="10">
        <f>'MHB2006'!C76</f>
        <v>2</v>
      </c>
      <c r="Q87" s="10">
        <f>'MHB2005'!C76</f>
        <v>0</v>
      </c>
      <c r="R87" s="10">
        <f>'MHB2004'!C76</f>
        <v>0</v>
      </c>
      <c r="S87" s="10">
        <f>'MHB2003'!C76</f>
        <v>0</v>
      </c>
      <c r="T87" s="10">
        <f>'MHB2002'!C76</f>
        <v>0</v>
      </c>
      <c r="U87" s="10">
        <f>'MHB2001'!C76</f>
        <v>0</v>
      </c>
    </row>
    <row r="88" spans="1:21" s="10" customFormat="1" x14ac:dyDescent="0.3">
      <c r="A88" s="10" t="s">
        <v>47</v>
      </c>
      <c r="B88" s="10">
        <f>'MHB2020'!C77</f>
        <v>2</v>
      </c>
      <c r="C88" s="10">
        <f>'MHB2019'!C77</f>
        <v>4</v>
      </c>
      <c r="D88" s="10">
        <f>'MHB2018'!C77</f>
        <v>7</v>
      </c>
      <c r="E88" s="10">
        <f>'MHB2017'!C77</f>
        <v>8</v>
      </c>
      <c r="F88" s="10">
        <f>'MHB2016'!C77</f>
        <v>3</v>
      </c>
      <c r="G88" s="10">
        <f>'MHB2015'!C77</f>
        <v>2</v>
      </c>
      <c r="H88" s="10">
        <f>'MHB2014'!C77</f>
        <v>4</v>
      </c>
      <c r="I88" s="10">
        <f>'MHB2013'!C77</f>
        <v>4</v>
      </c>
      <c r="J88" s="10">
        <f>'MHB2012'!C77</f>
        <v>7</v>
      </c>
      <c r="K88" s="10">
        <f>'MHB2011'!C77</f>
        <v>0</v>
      </c>
      <c r="L88" s="10">
        <f>'MHB2010'!C77</f>
        <v>4</v>
      </c>
      <c r="M88" s="10">
        <f>'MHB2009'!C77</f>
        <v>2</v>
      </c>
      <c r="N88" s="10">
        <f>'MHB2008'!C77</f>
        <v>2</v>
      </c>
      <c r="O88" s="10">
        <f>'MHB2007'!C77</f>
        <v>4</v>
      </c>
      <c r="P88" s="10">
        <f>'MHB2006'!C77</f>
        <v>2</v>
      </c>
      <c r="Q88" s="10">
        <f>'MHB2005'!C77</f>
        <v>0</v>
      </c>
      <c r="R88" s="10">
        <f>'MHB2004'!C77</f>
        <v>0</v>
      </c>
      <c r="S88" s="10">
        <f>'MHB2003'!C77</f>
        <v>0</v>
      </c>
      <c r="T88" s="10">
        <f>'MHB2002'!C77</f>
        <v>0</v>
      </c>
      <c r="U88" s="10">
        <f>'MHB2001'!C77</f>
        <v>0</v>
      </c>
    </row>
    <row r="89" spans="1:21" s="10" customFormat="1" x14ac:dyDescent="0.3">
      <c r="A89" s="10" t="s">
        <v>48</v>
      </c>
      <c r="B89" s="10">
        <f>'MHB2020'!C78</f>
        <v>1</v>
      </c>
      <c r="C89" s="10">
        <f>'MHB2019'!C78</f>
        <v>0</v>
      </c>
      <c r="D89" s="10">
        <f>'MHB2018'!C78</f>
        <v>1</v>
      </c>
      <c r="E89" s="10">
        <f>'MHB2017'!C78</f>
        <v>1</v>
      </c>
      <c r="F89" s="10">
        <f>'MHB2016'!C78</f>
        <v>1</v>
      </c>
      <c r="G89" s="10">
        <f>'MHB2015'!C78</f>
        <v>5</v>
      </c>
      <c r="H89" s="10">
        <f>'MHB2014'!C78</f>
        <v>3</v>
      </c>
      <c r="I89" s="10">
        <f>'MHB2013'!C78</f>
        <v>1</v>
      </c>
      <c r="J89" s="10">
        <f>'MHB2012'!C78</f>
        <v>0</v>
      </c>
      <c r="K89" s="10">
        <f>'MHB2011'!C78</f>
        <v>0</v>
      </c>
      <c r="L89" s="10">
        <f>'MHB2010'!C78</f>
        <v>6</v>
      </c>
      <c r="M89" s="10">
        <f>'MHB2009'!C78</f>
        <v>0</v>
      </c>
      <c r="N89" s="10">
        <f>'MHB2008'!C78</f>
        <v>1</v>
      </c>
      <c r="O89" s="10">
        <f>'MHB2007'!C78</f>
        <v>0</v>
      </c>
      <c r="P89" s="10">
        <f>'MHB2006'!C78</f>
        <v>1</v>
      </c>
      <c r="Q89" s="10">
        <f>'MHB2005'!C78</f>
        <v>0</v>
      </c>
      <c r="R89" s="10">
        <f>'MHB2004'!C78</f>
        <v>0</v>
      </c>
      <c r="S89" s="10">
        <f>'MHB2003'!C78</f>
        <v>0</v>
      </c>
      <c r="T89" s="10">
        <f>'MHB2002'!C78</f>
        <v>0</v>
      </c>
      <c r="U89" s="10">
        <f>'MHB2001'!C78</f>
        <v>0</v>
      </c>
    </row>
    <row r="90" spans="1:21" s="10" customFormat="1" x14ac:dyDescent="0.3">
      <c r="A90" s="10" t="s">
        <v>49</v>
      </c>
      <c r="B90" s="10">
        <f>'MHB2020'!C79</f>
        <v>1</v>
      </c>
      <c r="C90" s="10">
        <f>'MHB2019'!C79</f>
        <v>3</v>
      </c>
      <c r="D90" s="10">
        <f>'MHB2018'!C79</f>
        <v>3</v>
      </c>
      <c r="E90" s="10">
        <f>'MHB2017'!C79</f>
        <v>2</v>
      </c>
      <c r="F90" s="10">
        <f>'MHB2016'!C79</f>
        <v>1</v>
      </c>
      <c r="G90" s="10">
        <f>'MHB2015'!C79</f>
        <v>0</v>
      </c>
      <c r="H90" s="10">
        <f>'MHB2014'!C79</f>
        <v>1</v>
      </c>
      <c r="I90" s="10">
        <f>'MHB2013'!C79</f>
        <v>1</v>
      </c>
      <c r="J90" s="10">
        <f>'MHB2012'!C79</f>
        <v>5</v>
      </c>
      <c r="K90" s="10">
        <f>'MHB2011'!C79</f>
        <v>0</v>
      </c>
      <c r="L90" s="10">
        <f>'MHB2010'!C79</f>
        <v>2</v>
      </c>
      <c r="M90" s="10">
        <f>'MHB2009'!C79</f>
        <v>2</v>
      </c>
      <c r="N90" s="10">
        <f>'MHB2008'!C79</f>
        <v>1</v>
      </c>
      <c r="O90" s="10">
        <f>'MHB2007'!C79</f>
        <v>1</v>
      </c>
      <c r="P90" s="10">
        <f>'MHB2006'!C79</f>
        <v>0</v>
      </c>
      <c r="Q90" s="10">
        <f>'MHB2005'!C79</f>
        <v>0</v>
      </c>
      <c r="R90" s="10">
        <f>'MHB2004'!C79</f>
        <v>0</v>
      </c>
      <c r="S90" s="10">
        <f>'MHB2003'!C79</f>
        <v>0</v>
      </c>
      <c r="T90" s="10">
        <f>'MHB2002'!C79</f>
        <v>0</v>
      </c>
      <c r="U90" s="10">
        <f>'MHB2001'!C79</f>
        <v>0</v>
      </c>
    </row>
    <row r="91" spans="1:21" s="10" customFormat="1" x14ac:dyDescent="0.3">
      <c r="A91" s="10" t="s">
        <v>50</v>
      </c>
      <c r="B91" s="10">
        <f>'MHB2020'!C80</f>
        <v>0</v>
      </c>
      <c r="C91" s="10">
        <f>'MHB2019'!C80</f>
        <v>0</v>
      </c>
      <c r="D91" s="10">
        <f>'MHB2018'!C80</f>
        <v>0</v>
      </c>
      <c r="E91" s="10">
        <f>'MHB2017'!C80</f>
        <v>0</v>
      </c>
      <c r="F91" s="10">
        <f>'MHB2016'!C80</f>
        <v>0</v>
      </c>
      <c r="G91" s="10">
        <f>'MHB2015'!C80</f>
        <v>0</v>
      </c>
      <c r="H91" s="10">
        <f>'MHB2014'!C80</f>
        <v>0</v>
      </c>
      <c r="I91" s="10">
        <f>'MHB2013'!C80</f>
        <v>0</v>
      </c>
      <c r="J91" s="10">
        <f>'MHB2012'!C80</f>
        <v>0</v>
      </c>
      <c r="K91" s="10">
        <f>'MHB2011'!C80</f>
        <v>0</v>
      </c>
      <c r="L91" s="10">
        <f>'MHB2010'!C80</f>
        <v>1</v>
      </c>
      <c r="M91" s="10">
        <f>'MHB2009'!C80</f>
        <v>0</v>
      </c>
      <c r="N91" s="10">
        <f>'MHB2008'!C80</f>
        <v>3</v>
      </c>
      <c r="O91" s="10">
        <f>'MHB2007'!C80</f>
        <v>0</v>
      </c>
      <c r="P91" s="10">
        <f>'MHB2006'!C80</f>
        <v>1</v>
      </c>
      <c r="Q91" s="10">
        <f>'MHB2005'!C80</f>
        <v>0</v>
      </c>
      <c r="R91" s="10">
        <f>'MHB2004'!C80</f>
        <v>0</v>
      </c>
      <c r="S91" s="10">
        <f>'MHB2003'!C80</f>
        <v>0</v>
      </c>
      <c r="T91" s="10">
        <f>'MHB2002'!C80</f>
        <v>0</v>
      </c>
      <c r="U91" s="10">
        <f>'MHB2001'!C80</f>
        <v>0</v>
      </c>
    </row>
    <row r="92" spans="1:21" s="10" customFormat="1" x14ac:dyDescent="0.3">
      <c r="A92" s="10" t="s">
        <v>37</v>
      </c>
      <c r="B92" s="10">
        <f>'MHB2020'!C81</f>
        <v>6</v>
      </c>
      <c r="C92" s="10">
        <f>'MHB2019'!C81</f>
        <v>10</v>
      </c>
      <c r="D92" s="10">
        <f>'MHB2018'!C81</f>
        <v>12</v>
      </c>
      <c r="E92" s="10">
        <f>'MHB2017'!C81</f>
        <v>12</v>
      </c>
      <c r="F92" s="10">
        <f>'MHB2016'!C81</f>
        <v>10</v>
      </c>
      <c r="G92" s="10">
        <f>'MHB2015'!C81</f>
        <v>12</v>
      </c>
      <c r="H92" s="10">
        <f>'MHB2014'!C81</f>
        <v>10</v>
      </c>
      <c r="I92" s="10">
        <f>'MHB2013'!C81</f>
        <v>8</v>
      </c>
      <c r="J92" s="10">
        <f>'MHB2012'!C81</f>
        <v>14</v>
      </c>
      <c r="K92" s="10">
        <f>'MHB2011'!C81</f>
        <v>0</v>
      </c>
      <c r="L92" s="10">
        <f>'MHB2010'!C81</f>
        <v>16</v>
      </c>
      <c r="M92" s="10">
        <f>'MHB2009'!C81</f>
        <v>4</v>
      </c>
      <c r="N92" s="10">
        <f>'MHB2008'!C81</f>
        <v>9</v>
      </c>
      <c r="O92" s="10">
        <f>'MHB2007'!C81</f>
        <v>5</v>
      </c>
      <c r="P92" s="10">
        <f>'MHB2006'!C81</f>
        <v>8</v>
      </c>
      <c r="Q92" s="10">
        <f>'MHB2005'!C81</f>
        <v>1</v>
      </c>
      <c r="R92" s="10">
        <f>'MHB2004'!C81</f>
        <v>0</v>
      </c>
      <c r="S92" s="10">
        <f>'MHB2003'!C81</f>
        <v>0</v>
      </c>
      <c r="T92" s="10">
        <f>'MHB2002'!C81</f>
        <v>0</v>
      </c>
      <c r="U92" s="10">
        <f>'MHB2001'!C81</f>
        <v>0</v>
      </c>
    </row>
    <row r="93" spans="1:21" s="31" customFormat="1" x14ac:dyDescent="0.3">
      <c r="A93" s="31" t="s">
        <v>52</v>
      </c>
      <c r="B93" s="31">
        <f>'MHB2020'!C82</f>
        <v>11</v>
      </c>
      <c r="C93" s="31">
        <f>'MHB2019'!C82</f>
        <v>17</v>
      </c>
      <c r="D93" s="31">
        <f>'MHB2018'!C82</f>
        <v>16</v>
      </c>
      <c r="E93" s="31">
        <f>'MHB2017'!C82</f>
        <v>20</v>
      </c>
      <c r="F93" s="31">
        <f>'MHB2016'!C82</f>
        <v>20</v>
      </c>
      <c r="G93" s="31">
        <f>'MHB2015'!C82</f>
        <v>14</v>
      </c>
      <c r="H93" s="31">
        <f>'MHB2014'!C82</f>
        <v>12</v>
      </c>
      <c r="I93" s="31">
        <f>'MHB2013'!C82</f>
        <v>19</v>
      </c>
      <c r="J93" s="31">
        <f>'MHB2012'!C82</f>
        <v>17</v>
      </c>
      <c r="K93" s="31">
        <f>'MHB2011'!C82</f>
        <v>6</v>
      </c>
      <c r="L93" s="31">
        <f>'MHB2010'!C82</f>
        <v>27</v>
      </c>
      <c r="M93" s="31">
        <f>'MHB2009'!C82</f>
        <v>9</v>
      </c>
      <c r="N93" s="31">
        <f>'MHB2008'!C82</f>
        <v>15</v>
      </c>
      <c r="O93" s="31">
        <f>'MHB2007'!C82</f>
        <v>11</v>
      </c>
      <c r="P93" s="31">
        <f>'MHB2006'!C82</f>
        <v>17</v>
      </c>
      <c r="Q93" s="31">
        <f>'MHB2005'!C82</f>
        <v>9</v>
      </c>
      <c r="R93" s="31">
        <f>'MHB2004'!C82</f>
        <v>0</v>
      </c>
      <c r="S93" s="31">
        <f>'MHB2003'!C82</f>
        <v>0</v>
      </c>
      <c r="T93" s="31">
        <f>'MHB2002'!C82</f>
        <v>0</v>
      </c>
      <c r="U93" s="31">
        <f>'MHB2001'!C82</f>
        <v>0</v>
      </c>
    </row>
    <row r="94" spans="1:21" x14ac:dyDescent="0.3">
      <c r="B94">
        <f>'MHB2020'!C83</f>
        <v>0</v>
      </c>
      <c r="C94">
        <f>'MHB2019'!C83</f>
        <v>0</v>
      </c>
      <c r="D94">
        <f>'MHB2018'!C83</f>
        <v>0</v>
      </c>
      <c r="E94">
        <f>'MHB2017'!C83</f>
        <v>0</v>
      </c>
      <c r="F94">
        <f>'MHB2016'!C83</f>
        <v>0</v>
      </c>
      <c r="G94">
        <f>'MHB2015'!C83</f>
        <v>0</v>
      </c>
      <c r="H94">
        <f>'MHB2014'!C83</f>
        <v>0</v>
      </c>
      <c r="I94">
        <f>'MHB2013'!C83</f>
        <v>0</v>
      </c>
      <c r="J94">
        <f>'MHB2012'!C83</f>
        <v>0</v>
      </c>
      <c r="K94">
        <f>'MHB2011'!C83</f>
        <v>0</v>
      </c>
      <c r="L94">
        <f>'MHB2010'!C83</f>
        <v>0</v>
      </c>
      <c r="M94">
        <f>'MHB2009'!C83</f>
        <v>0</v>
      </c>
      <c r="N94">
        <f>'MHB2008'!C83</f>
        <v>0</v>
      </c>
      <c r="O94">
        <f>'MHB2007'!C83</f>
        <v>0</v>
      </c>
      <c r="P94">
        <f>'MHB2006'!C83</f>
        <v>0</v>
      </c>
      <c r="Q94">
        <f>'MHB2005'!C83</f>
        <v>0</v>
      </c>
      <c r="R94">
        <f>'MHB2004'!C83</f>
        <v>0</v>
      </c>
      <c r="S94">
        <f>'MHB2003'!C83</f>
        <v>0</v>
      </c>
      <c r="T94">
        <f>'MHB2002'!C83</f>
        <v>0</v>
      </c>
      <c r="U94">
        <f>'MHB2001'!C83</f>
        <v>0</v>
      </c>
    </row>
    <row r="95" spans="1:21" x14ac:dyDescent="0.3">
      <c r="B95">
        <f>'MHB2020'!C84</f>
        <v>0</v>
      </c>
      <c r="C95">
        <f>'MHB2019'!C84</f>
        <v>0</v>
      </c>
      <c r="D95">
        <f>'MHB2018'!C84</f>
        <v>0</v>
      </c>
      <c r="E95">
        <f>'MHB2017'!C84</f>
        <v>0</v>
      </c>
      <c r="F95">
        <f>'MHB2016'!C84</f>
        <v>0</v>
      </c>
      <c r="G95">
        <f>'MHB2015'!C84</f>
        <v>0</v>
      </c>
      <c r="H95">
        <f>'MHB2014'!C84</f>
        <v>0</v>
      </c>
      <c r="I95">
        <f>'MHB2013'!C84</f>
        <v>0</v>
      </c>
      <c r="J95">
        <f>'MHB2012'!C84</f>
        <v>0</v>
      </c>
      <c r="K95">
        <f>'MHB2011'!C84</f>
        <v>0</v>
      </c>
      <c r="L95">
        <f>'MHB2010'!C84</f>
        <v>0</v>
      </c>
      <c r="M95">
        <f>'MHB2009'!C84</f>
        <v>0</v>
      </c>
      <c r="N95">
        <f>'MHB2008'!C84</f>
        <v>0</v>
      </c>
      <c r="O95">
        <f>'MHB2007'!C84</f>
        <v>0</v>
      </c>
      <c r="P95">
        <f>'MHB2006'!C84</f>
        <v>0</v>
      </c>
      <c r="Q95">
        <f>'MHB2005'!C84</f>
        <v>0</v>
      </c>
      <c r="R95">
        <f>'MHB2004'!C84</f>
        <v>0</v>
      </c>
      <c r="S95">
        <f>'MHB2003'!C84</f>
        <v>0</v>
      </c>
      <c r="T95">
        <f>'MHB2002'!C84</f>
        <v>0</v>
      </c>
      <c r="U95">
        <f>'MHB2001'!C84</f>
        <v>0</v>
      </c>
    </row>
    <row r="96" spans="1:21" x14ac:dyDescent="0.3">
      <c r="B96">
        <f>'MHB2020'!C85</f>
        <v>0</v>
      </c>
      <c r="C96">
        <f>'MHB2019'!C85</f>
        <v>0</v>
      </c>
      <c r="D96">
        <f>'MHB2018'!C85</f>
        <v>0</v>
      </c>
      <c r="E96">
        <f>'MHB2017'!C85</f>
        <v>0</v>
      </c>
      <c r="F96">
        <f>'MHB2016'!C85</f>
        <v>0</v>
      </c>
      <c r="G96">
        <f>'MHB2015'!C85</f>
        <v>0</v>
      </c>
      <c r="H96">
        <f>'MHB2014'!C85</f>
        <v>0</v>
      </c>
      <c r="I96">
        <f>'MHB2013'!C85</f>
        <v>0</v>
      </c>
      <c r="J96">
        <f>'MHB2012'!C85</f>
        <v>0</v>
      </c>
      <c r="K96">
        <f>'MHB2011'!C85</f>
        <v>0</v>
      </c>
      <c r="L96">
        <f>'MHB2010'!C85</f>
        <v>0</v>
      </c>
      <c r="M96">
        <f>'MHB2009'!C85</f>
        <v>0</v>
      </c>
      <c r="N96">
        <f>'MHB2008'!C85</f>
        <v>0</v>
      </c>
      <c r="O96">
        <f>'MHB2007'!C85</f>
        <v>0</v>
      </c>
      <c r="P96">
        <f>'MHB2006'!C85</f>
        <v>0</v>
      </c>
      <c r="Q96">
        <f>'MHB2005'!C85</f>
        <v>0</v>
      </c>
      <c r="R96">
        <f>'MHB2004'!C85</f>
        <v>0</v>
      </c>
      <c r="S96">
        <f>'MHB2003'!C85</f>
        <v>0</v>
      </c>
      <c r="T96">
        <f>'MHB2002'!C85</f>
        <v>0</v>
      </c>
      <c r="U96">
        <f>'MHB2001'!C85</f>
        <v>0</v>
      </c>
    </row>
    <row r="97" spans="1:21" x14ac:dyDescent="0.3">
      <c r="A97" t="s">
        <v>51</v>
      </c>
      <c r="B97">
        <f>'MHB2020'!C86</f>
        <v>0</v>
      </c>
      <c r="C97">
        <f>'MHB2019'!C86</f>
        <v>2</v>
      </c>
      <c r="D97">
        <f>'MHB2018'!C86</f>
        <v>0</v>
      </c>
      <c r="E97">
        <f>'MHB2017'!C86</f>
        <v>0</v>
      </c>
      <c r="F97">
        <f>'MHB2016'!C86</f>
        <v>1</v>
      </c>
      <c r="G97">
        <f>'MHB2015'!C86</f>
        <v>2</v>
      </c>
      <c r="H97">
        <f>'MHB2014'!C86</f>
        <v>0</v>
      </c>
      <c r="I97">
        <f>'MHB2013'!C86</f>
        <v>1</v>
      </c>
      <c r="J97">
        <f>'MHB2012'!C86</f>
        <v>2</v>
      </c>
      <c r="K97">
        <f>'MHB2011'!C86</f>
        <v>0</v>
      </c>
      <c r="L97">
        <f>'MHB2010'!C86</f>
        <v>2</v>
      </c>
      <c r="M97">
        <f>'MHB2009'!C86</f>
        <v>0</v>
      </c>
      <c r="N97">
        <f>'MHB2008'!C86</f>
        <v>0</v>
      </c>
      <c r="O97">
        <f>'MHB2007'!C86</f>
        <v>0</v>
      </c>
      <c r="P97">
        <f>'MHB2006'!C86</f>
        <v>2</v>
      </c>
      <c r="Q97">
        <f>'MHB2005'!C86</f>
        <v>1</v>
      </c>
      <c r="R97">
        <f>'MHB2004'!C86</f>
        <v>0</v>
      </c>
      <c r="S97">
        <f>'MHB2003'!C86</f>
        <v>0</v>
      </c>
      <c r="T97">
        <f>'MHB2002'!C86</f>
        <v>0</v>
      </c>
      <c r="U97">
        <f>'MHB2001'!C86</f>
        <v>0</v>
      </c>
    </row>
    <row r="98" spans="1:21" x14ac:dyDescent="0.3">
      <c r="A98" t="s">
        <v>65</v>
      </c>
      <c r="B98">
        <f>'MHB2020'!C87</f>
        <v>0</v>
      </c>
      <c r="C98">
        <f>'MHB2019'!C87</f>
        <v>0</v>
      </c>
      <c r="D98">
        <f>'MHB2018'!C87</f>
        <v>0</v>
      </c>
      <c r="E98">
        <f>'MHB2017'!C87</f>
        <v>1</v>
      </c>
      <c r="F98">
        <f>'MHB2016'!C87</f>
        <v>0</v>
      </c>
      <c r="G98">
        <f>'MHB2015'!C87</f>
        <v>1</v>
      </c>
      <c r="H98">
        <f>'MHB2014'!C87</f>
        <v>0</v>
      </c>
      <c r="I98">
        <f>'MHB2013'!C87</f>
        <v>1</v>
      </c>
      <c r="J98">
        <f>'MHB2012'!C87</f>
        <v>0</v>
      </c>
      <c r="K98">
        <f>'MHB2011'!C87</f>
        <v>0</v>
      </c>
      <c r="L98">
        <f>'MHB2010'!C87</f>
        <v>0</v>
      </c>
      <c r="M98">
        <f>'MHB2009'!C87</f>
        <v>0</v>
      </c>
      <c r="N98">
        <f>'MHB2008'!C87</f>
        <v>0</v>
      </c>
      <c r="O98">
        <f>'MHB2007'!C87</f>
        <v>0</v>
      </c>
      <c r="P98">
        <f>'MHB2006'!C87</f>
        <v>0</v>
      </c>
      <c r="Q98">
        <f>'MHB2005'!C87</f>
        <v>1</v>
      </c>
      <c r="R98">
        <f>'MHB2004'!C87</f>
        <v>0</v>
      </c>
      <c r="S98">
        <f>'MHB2003'!C87</f>
        <v>0</v>
      </c>
      <c r="T98">
        <f>'MHB2002'!C87</f>
        <v>0</v>
      </c>
      <c r="U98">
        <f>'MHB2001'!C87</f>
        <v>0</v>
      </c>
    </row>
    <row r="99" spans="1:21" x14ac:dyDescent="0.3">
      <c r="A99" t="s">
        <v>44</v>
      </c>
      <c r="B99">
        <f>'MHB2020'!C88</f>
        <v>1</v>
      </c>
      <c r="C99">
        <f>'MHB2019'!C88</f>
        <v>0</v>
      </c>
      <c r="D99">
        <f>'MHB2018'!C88</f>
        <v>1</v>
      </c>
      <c r="E99">
        <f>'MHB2017'!C88</f>
        <v>0</v>
      </c>
      <c r="F99">
        <f>'MHB2016'!C88</f>
        <v>0</v>
      </c>
      <c r="G99">
        <f>'MHB2015'!C88</f>
        <v>0</v>
      </c>
      <c r="H99">
        <f>'MHB2014'!C88</f>
        <v>1</v>
      </c>
      <c r="I99">
        <f>'MHB2013'!C88</f>
        <v>0</v>
      </c>
      <c r="J99">
        <f>'MHB2012'!C88</f>
        <v>0</v>
      </c>
      <c r="K99">
        <f>'MHB2011'!C88</f>
        <v>1</v>
      </c>
      <c r="L99">
        <f>'MHB2010'!C88</f>
        <v>2</v>
      </c>
      <c r="M99">
        <f>'MHB2009'!C88</f>
        <v>0</v>
      </c>
      <c r="N99">
        <f>'MHB2008'!C88</f>
        <v>1</v>
      </c>
      <c r="O99">
        <f>'MHB2007'!C88</f>
        <v>0</v>
      </c>
      <c r="P99">
        <f>'MHB2006'!C88</f>
        <v>0</v>
      </c>
      <c r="Q99">
        <f>'MHB2005'!C88</f>
        <v>0</v>
      </c>
      <c r="R99">
        <f>'MHB2004'!C88</f>
        <v>0</v>
      </c>
      <c r="S99">
        <f>'MHB2003'!C88</f>
        <v>0</v>
      </c>
      <c r="T99">
        <f>'MHB2002'!C88</f>
        <v>0</v>
      </c>
      <c r="U99">
        <f>'MHB2001'!C88</f>
        <v>0</v>
      </c>
    </row>
    <row r="100" spans="1:21" x14ac:dyDescent="0.3">
      <c r="A100" t="s">
        <v>45</v>
      </c>
      <c r="B100">
        <f>'MHB2020'!C89</f>
        <v>0</v>
      </c>
      <c r="C100">
        <f>'MHB2019'!C89</f>
        <v>2</v>
      </c>
      <c r="D100">
        <f>'MHB2018'!C89</f>
        <v>0</v>
      </c>
      <c r="E100">
        <f>'MHB2017'!C89</f>
        <v>0</v>
      </c>
      <c r="F100">
        <f>'MHB2016'!C89</f>
        <v>2</v>
      </c>
      <c r="G100">
        <f>'MHB2015'!C89</f>
        <v>1</v>
      </c>
      <c r="H100">
        <f>'MHB2014'!C89</f>
        <v>1</v>
      </c>
      <c r="I100">
        <f>'MHB2013'!C89</f>
        <v>1</v>
      </c>
      <c r="J100">
        <f>'MHB2012'!C89</f>
        <v>1</v>
      </c>
      <c r="K100">
        <f>'MHB2011'!C89</f>
        <v>0</v>
      </c>
      <c r="L100">
        <f>'MHB2010'!C89</f>
        <v>2</v>
      </c>
      <c r="M100">
        <f>'MHB2009'!C89</f>
        <v>0</v>
      </c>
      <c r="N100">
        <f>'MHB2008'!C89</f>
        <v>1</v>
      </c>
      <c r="O100">
        <f>'MHB2007'!C89</f>
        <v>0</v>
      </c>
      <c r="P100">
        <f>'MHB2006'!C89</f>
        <v>2</v>
      </c>
      <c r="Q100">
        <f>'MHB2005'!C89</f>
        <v>0</v>
      </c>
      <c r="R100">
        <f>'MHB2004'!C89</f>
        <v>0</v>
      </c>
      <c r="S100">
        <f>'MHB2003'!C89</f>
        <v>0</v>
      </c>
      <c r="T100">
        <f>'MHB2002'!C89</f>
        <v>0</v>
      </c>
      <c r="U100">
        <f>'MHB2001'!C89</f>
        <v>0</v>
      </c>
    </row>
    <row r="101" spans="1:21" x14ac:dyDescent="0.3">
      <c r="A101" t="s">
        <v>46</v>
      </c>
      <c r="B101">
        <f>'MHB2020'!C90</f>
        <v>1</v>
      </c>
      <c r="C101">
        <f>'MHB2019'!C90</f>
        <v>1</v>
      </c>
      <c r="D101">
        <f>'MHB2018'!C90</f>
        <v>0</v>
      </c>
      <c r="E101">
        <f>'MHB2017'!C90</f>
        <v>1</v>
      </c>
      <c r="F101">
        <f>'MHB2016'!C90</f>
        <v>2</v>
      </c>
      <c r="G101">
        <f>'MHB2015'!C90</f>
        <v>1</v>
      </c>
      <c r="H101">
        <f>'MHB2014'!C90</f>
        <v>0</v>
      </c>
      <c r="I101">
        <f>'MHB2013'!C90</f>
        <v>2</v>
      </c>
      <c r="J101">
        <f>'MHB2012'!C90</f>
        <v>0</v>
      </c>
      <c r="K101">
        <f>'MHB2011'!C90</f>
        <v>0</v>
      </c>
      <c r="L101">
        <f>'MHB2010'!C90</f>
        <v>2</v>
      </c>
      <c r="M101">
        <f>'MHB2009'!C90</f>
        <v>1</v>
      </c>
      <c r="N101">
        <f>'MHB2008'!C90</f>
        <v>1</v>
      </c>
      <c r="O101">
        <f>'MHB2007'!C90</f>
        <v>0</v>
      </c>
      <c r="P101">
        <f>'MHB2006'!C90</f>
        <v>2</v>
      </c>
      <c r="Q101">
        <f>'MHB2005'!C90</f>
        <v>0</v>
      </c>
      <c r="R101">
        <f>'MHB2004'!C90</f>
        <v>0</v>
      </c>
      <c r="S101">
        <f>'MHB2003'!C90</f>
        <v>0</v>
      </c>
      <c r="T101">
        <f>'MHB2002'!C90</f>
        <v>0</v>
      </c>
      <c r="U101">
        <f>'MHB2001'!C90</f>
        <v>0</v>
      </c>
    </row>
    <row r="102" spans="1:21" x14ac:dyDescent="0.3">
      <c r="A102" t="s">
        <v>47</v>
      </c>
      <c r="B102">
        <f>'MHB2020'!C91</f>
        <v>5</v>
      </c>
      <c r="C102">
        <f>'MHB2019'!C91</f>
        <v>7</v>
      </c>
      <c r="D102">
        <f>'MHB2018'!C91</f>
        <v>10</v>
      </c>
      <c r="E102">
        <f>'MHB2017'!C91</f>
        <v>12</v>
      </c>
      <c r="F102">
        <f>'MHB2016'!C91</f>
        <v>8</v>
      </c>
      <c r="G102">
        <f>'MHB2015'!C91</f>
        <v>4</v>
      </c>
      <c r="H102">
        <f>'MHB2014'!C91</f>
        <v>6</v>
      </c>
      <c r="I102">
        <f>'MHB2013'!C91</f>
        <v>9</v>
      </c>
      <c r="J102">
        <f>'MHB2012'!C91</f>
        <v>9</v>
      </c>
      <c r="K102">
        <f>'MHB2011'!C91</f>
        <v>3</v>
      </c>
      <c r="L102">
        <f>'MHB2010'!C91</f>
        <v>7</v>
      </c>
      <c r="M102">
        <f>'MHB2009'!C91</f>
        <v>3</v>
      </c>
      <c r="N102">
        <f>'MHB2008'!C91</f>
        <v>6</v>
      </c>
      <c r="O102">
        <f>'MHB2007'!C91</f>
        <v>8</v>
      </c>
      <c r="P102">
        <f>'MHB2006'!C91</f>
        <v>6</v>
      </c>
      <c r="Q102">
        <f>'MHB2005'!C91</f>
        <v>3</v>
      </c>
      <c r="R102">
        <f>'MHB2004'!C91</f>
        <v>0</v>
      </c>
      <c r="S102">
        <f>'MHB2003'!C91</f>
        <v>0</v>
      </c>
      <c r="T102">
        <f>'MHB2002'!C91</f>
        <v>0</v>
      </c>
      <c r="U102">
        <f>'MHB2001'!C91</f>
        <v>0</v>
      </c>
    </row>
    <row r="103" spans="1:21" x14ac:dyDescent="0.3">
      <c r="A103" t="s">
        <v>48</v>
      </c>
      <c r="B103">
        <f>'MHB2020'!C92</f>
        <v>1</v>
      </c>
      <c r="C103">
        <f>'MHB2019'!C92</f>
        <v>1</v>
      </c>
      <c r="D103">
        <f>'MHB2018'!C92</f>
        <v>2</v>
      </c>
      <c r="E103">
        <f>'MHB2017'!C92</f>
        <v>4</v>
      </c>
      <c r="F103">
        <f>'MHB2016'!C92</f>
        <v>3</v>
      </c>
      <c r="G103">
        <f>'MHB2015'!C92</f>
        <v>5</v>
      </c>
      <c r="H103">
        <f>'MHB2014'!C92</f>
        <v>3</v>
      </c>
      <c r="I103">
        <f>'MHB2013'!C92</f>
        <v>2</v>
      </c>
      <c r="J103">
        <f>'MHB2012'!C92</f>
        <v>0</v>
      </c>
      <c r="K103">
        <f>'MHB2011'!C92</f>
        <v>0</v>
      </c>
      <c r="L103">
        <f>'MHB2010'!C92</f>
        <v>7</v>
      </c>
      <c r="M103">
        <f>'MHB2009'!C92</f>
        <v>1</v>
      </c>
      <c r="N103">
        <f>'MHB2008'!C92</f>
        <v>2</v>
      </c>
      <c r="O103">
        <f>'MHB2007'!C92</f>
        <v>1</v>
      </c>
      <c r="P103">
        <f>'MHB2006'!C92</f>
        <v>1</v>
      </c>
      <c r="Q103">
        <f>'MHB2005'!C92</f>
        <v>0</v>
      </c>
      <c r="R103">
        <f>'MHB2004'!C92</f>
        <v>0</v>
      </c>
      <c r="S103">
        <f>'MHB2003'!C92</f>
        <v>0</v>
      </c>
      <c r="T103">
        <f>'MHB2002'!C92</f>
        <v>0</v>
      </c>
      <c r="U103">
        <f>'MHB2001'!C92</f>
        <v>0</v>
      </c>
    </row>
    <row r="104" spans="1:21" x14ac:dyDescent="0.3">
      <c r="A104" t="s">
        <v>49</v>
      </c>
      <c r="B104">
        <f>'MHB2020'!C93</f>
        <v>3</v>
      </c>
      <c r="C104">
        <f>'MHB2019'!C93</f>
        <v>4</v>
      </c>
      <c r="D104">
        <f>'MHB2018'!C93</f>
        <v>3</v>
      </c>
      <c r="E104">
        <f>'MHB2017'!C93</f>
        <v>2</v>
      </c>
      <c r="F104">
        <f>'MHB2016'!C93</f>
        <v>4</v>
      </c>
      <c r="G104">
        <f>'MHB2015'!C93</f>
        <v>0</v>
      </c>
      <c r="H104">
        <f>'MHB2014'!C93</f>
        <v>1</v>
      </c>
      <c r="I104">
        <f>'MHB2013'!C93</f>
        <v>3</v>
      </c>
      <c r="J104">
        <f>'MHB2012'!C93</f>
        <v>5</v>
      </c>
      <c r="K104">
        <f>'MHB2011'!C93</f>
        <v>2</v>
      </c>
      <c r="L104">
        <f>'MHB2010'!C93</f>
        <v>4</v>
      </c>
      <c r="M104">
        <f>'MHB2009'!C93</f>
        <v>4</v>
      </c>
      <c r="N104">
        <f>'MHB2008'!C93</f>
        <v>1</v>
      </c>
      <c r="O104">
        <f>'MHB2007'!C93</f>
        <v>2</v>
      </c>
      <c r="P104">
        <f>'MHB2006'!C93</f>
        <v>3</v>
      </c>
      <c r="Q104">
        <f>'MHB2005'!C93</f>
        <v>4</v>
      </c>
      <c r="R104">
        <f>'MHB2004'!C93</f>
        <v>0</v>
      </c>
      <c r="S104">
        <f>'MHB2003'!C93</f>
        <v>0</v>
      </c>
      <c r="T104">
        <f>'MHB2002'!C93</f>
        <v>0</v>
      </c>
      <c r="U104">
        <f>'MHB2001'!C93</f>
        <v>0</v>
      </c>
    </row>
    <row r="105" spans="1:21" x14ac:dyDescent="0.3">
      <c r="A105" t="s">
        <v>50</v>
      </c>
      <c r="B105">
        <f>'MHB2020'!C94</f>
        <v>0</v>
      </c>
      <c r="C105">
        <f>'MHB2019'!C94</f>
        <v>0</v>
      </c>
      <c r="D105">
        <f>'MHB2018'!C94</f>
        <v>0</v>
      </c>
      <c r="E105">
        <f>'MHB2017'!C94</f>
        <v>0</v>
      </c>
      <c r="F105">
        <f>'MHB2016'!C94</f>
        <v>0</v>
      </c>
      <c r="G105">
        <f>'MHB2015'!C94</f>
        <v>0</v>
      </c>
      <c r="H105">
        <f>'MHB2014'!C94</f>
        <v>0</v>
      </c>
      <c r="I105">
        <f>'MHB2013'!C94</f>
        <v>0</v>
      </c>
      <c r="J105">
        <f>'MHB2012'!C94</f>
        <v>0</v>
      </c>
      <c r="K105">
        <f>'MHB2011'!C94</f>
        <v>0</v>
      </c>
      <c r="L105">
        <f>'MHB2010'!C94</f>
        <v>1</v>
      </c>
      <c r="M105">
        <f>'MHB2009'!C94</f>
        <v>0</v>
      </c>
      <c r="N105">
        <f>'MHB2008'!C94</f>
        <v>3</v>
      </c>
      <c r="O105">
        <f>'MHB2007'!C94</f>
        <v>0</v>
      </c>
      <c r="P105">
        <f>'MHB2006'!C94</f>
        <v>1</v>
      </c>
      <c r="Q105">
        <f>'MHB2005'!C94</f>
        <v>0</v>
      </c>
      <c r="R105">
        <f>'MHB2004'!C94</f>
        <v>0</v>
      </c>
      <c r="S105">
        <f>'MHB2003'!C94</f>
        <v>0</v>
      </c>
      <c r="T105">
        <f>'MHB2002'!C94</f>
        <v>0</v>
      </c>
      <c r="U105">
        <f>'MHB2001'!C94</f>
        <v>0</v>
      </c>
    </row>
    <row r="106" spans="1:21" x14ac:dyDescent="0.3">
      <c r="A106" t="s">
        <v>32</v>
      </c>
      <c r="B106">
        <f>'MHB2020'!C95</f>
        <v>11</v>
      </c>
      <c r="C106">
        <f>'MHB2019'!C95</f>
        <v>17</v>
      </c>
      <c r="D106">
        <f>'MHB2018'!C95</f>
        <v>16</v>
      </c>
      <c r="E106">
        <f>'MHB2017'!C95</f>
        <v>20</v>
      </c>
      <c r="F106">
        <f>'MHB2016'!C95</f>
        <v>20</v>
      </c>
      <c r="G106">
        <f>'MHB2015'!C95</f>
        <v>14</v>
      </c>
      <c r="H106">
        <f>'MHB2014'!C95</f>
        <v>12</v>
      </c>
      <c r="I106">
        <f>'MHB2013'!C95</f>
        <v>19</v>
      </c>
      <c r="J106">
        <f>'MHB2012'!C95</f>
        <v>17</v>
      </c>
      <c r="K106">
        <f>'MHB2011'!C95</f>
        <v>6</v>
      </c>
      <c r="L106">
        <f>'MHB2010'!C95</f>
        <v>27</v>
      </c>
      <c r="M106">
        <f>'MHB2009'!C95</f>
        <v>9</v>
      </c>
      <c r="N106">
        <f>'MHB2008'!C95</f>
        <v>15</v>
      </c>
      <c r="O106">
        <f>'MHB2007'!C95</f>
        <v>11</v>
      </c>
      <c r="P106">
        <f>'MHB2006'!C95</f>
        <v>17</v>
      </c>
      <c r="Q106">
        <f>'MHB2005'!C95</f>
        <v>9</v>
      </c>
      <c r="R106">
        <f>'MHB2004'!C95</f>
        <v>0</v>
      </c>
      <c r="S106">
        <f>'MHB2003'!C95</f>
        <v>0</v>
      </c>
      <c r="T106">
        <f>'MHB2002'!C95</f>
        <v>0</v>
      </c>
      <c r="U106">
        <f>'MHB2001'!C95</f>
        <v>0</v>
      </c>
    </row>
  </sheetData>
  <pageMargins left="0.7" right="0.7" top="0.78740157499999996" bottom="0.78740157499999996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A6E8-C45A-4B46-98B4-A73A2ABF741C}">
  <dimension ref="A1:U106"/>
  <sheetViews>
    <sheetView zoomScale="85" zoomScaleNormal="85" workbookViewId="0">
      <selection activeCell="C4" sqref="C4"/>
    </sheetView>
  </sheetViews>
  <sheetFormatPr baseColWidth="10" defaultRowHeight="14.4" x14ac:dyDescent="0.3"/>
  <sheetData>
    <row r="1" spans="1:21" x14ac:dyDescent="0.3">
      <c r="A1" t="s">
        <v>208</v>
      </c>
      <c r="B1" t="s">
        <v>16</v>
      </c>
    </row>
    <row r="2" spans="1:21" x14ac:dyDescent="0.3">
      <c r="A2" t="s">
        <v>0</v>
      </c>
      <c r="B2">
        <v>2019</v>
      </c>
      <c r="C2">
        <v>2018</v>
      </c>
      <c r="D2">
        <v>2017</v>
      </c>
      <c r="E2">
        <v>2016</v>
      </c>
      <c r="F2">
        <v>2015</v>
      </c>
      <c r="G2">
        <v>2014</v>
      </c>
      <c r="H2">
        <v>2013</v>
      </c>
      <c r="I2">
        <v>2012</v>
      </c>
      <c r="J2">
        <v>2011</v>
      </c>
      <c r="K2">
        <v>2010</v>
      </c>
      <c r="L2">
        <v>2009</v>
      </c>
      <c r="M2">
        <v>2008</v>
      </c>
      <c r="N2">
        <v>2007</v>
      </c>
      <c r="O2">
        <v>2006</v>
      </c>
      <c r="P2">
        <v>2005</v>
      </c>
      <c r="Q2">
        <v>2004</v>
      </c>
      <c r="R2">
        <v>2003</v>
      </c>
      <c r="S2">
        <v>2002</v>
      </c>
      <c r="T2">
        <v>2001</v>
      </c>
      <c r="U2">
        <v>2000</v>
      </c>
    </row>
    <row r="3" spans="1:21" s="7" customFormat="1" x14ac:dyDescent="0.3">
      <c r="A3" s="7" t="s">
        <v>5</v>
      </c>
      <c r="B3" s="7">
        <f>'MHB2020'!D3</f>
        <v>0</v>
      </c>
      <c r="C3" s="7">
        <f>'MHB2019'!D3</f>
        <v>0</v>
      </c>
      <c r="D3" s="7">
        <f>'MHB2018'!D3</f>
        <v>0</v>
      </c>
      <c r="E3" s="7">
        <f>'MHB2017'!D3</f>
        <v>0</v>
      </c>
      <c r="F3" s="7">
        <f>'MHB2016'!D3</f>
        <v>0</v>
      </c>
      <c r="G3" s="7">
        <f>'MHB2015'!D3</f>
        <v>0</v>
      </c>
      <c r="H3" s="7">
        <f>'MHB2014'!D3</f>
        <v>0</v>
      </c>
      <c r="I3" s="7">
        <f>'MHB2013'!D3</f>
        <v>0</v>
      </c>
      <c r="J3" s="7">
        <f>'MHB2012'!D3</f>
        <v>0</v>
      </c>
      <c r="K3" s="7">
        <f>'MHB2011'!D3</f>
        <v>0</v>
      </c>
      <c r="L3" s="7">
        <f>'MHB2010'!D3</f>
        <v>0</v>
      </c>
      <c r="M3" s="7">
        <f>'MHB2009'!D3</f>
        <v>0</v>
      </c>
      <c r="N3" s="7">
        <f>'MHB2008'!D3</f>
        <v>0</v>
      </c>
      <c r="O3" s="7">
        <f>'MHB2007'!D3</f>
        <v>0</v>
      </c>
      <c r="P3" s="7">
        <f>'MHB2006'!D3</f>
        <v>0</v>
      </c>
      <c r="Q3" s="7">
        <f>'MHB2005'!D3</f>
        <v>0</v>
      </c>
      <c r="R3" s="7">
        <f>'MHB2004'!D3</f>
        <v>0</v>
      </c>
      <c r="S3" s="7">
        <f>'MHB2003'!D3</f>
        <v>0</v>
      </c>
      <c r="T3" s="7">
        <f>'MHB2002'!D3</f>
        <v>0</v>
      </c>
      <c r="U3" s="7">
        <f>'MHB2001'!D3</f>
        <v>0</v>
      </c>
    </row>
    <row r="4" spans="1:21" s="7" customFormat="1" x14ac:dyDescent="0.3">
      <c r="A4" s="7" t="s">
        <v>6</v>
      </c>
      <c r="B4" s="7">
        <f>'MHB2020'!D4</f>
        <v>0</v>
      </c>
      <c r="C4" s="7">
        <f>'MHB2019'!D4</f>
        <v>0</v>
      </c>
      <c r="D4" s="7">
        <f>'MHB2018'!D4</f>
        <v>0</v>
      </c>
      <c r="E4" s="7">
        <f>'MHB2017'!D4</f>
        <v>0</v>
      </c>
      <c r="F4" s="7">
        <f>'MHB2016'!D4</f>
        <v>0</v>
      </c>
      <c r="G4" s="7">
        <f>'MHB2015'!D4</f>
        <v>0</v>
      </c>
      <c r="H4" s="7">
        <f>'MHB2014'!D4</f>
        <v>0</v>
      </c>
      <c r="I4" s="7">
        <f>'MHB2013'!D4</f>
        <v>0</v>
      </c>
      <c r="J4" s="7">
        <f>'MHB2012'!D4</f>
        <v>0</v>
      </c>
      <c r="K4" s="7">
        <f>'MHB2011'!D4</f>
        <v>0</v>
      </c>
      <c r="L4" s="7">
        <f>'MHB2010'!D4</f>
        <v>0</v>
      </c>
      <c r="M4" s="7">
        <f>'MHB2009'!D4</f>
        <v>0</v>
      </c>
      <c r="N4" s="7">
        <f>'MHB2008'!D4</f>
        <v>0</v>
      </c>
      <c r="O4" s="7">
        <f>'MHB2007'!D4</f>
        <v>0</v>
      </c>
      <c r="P4" s="7">
        <f>'MHB2006'!D4</f>
        <v>0</v>
      </c>
      <c r="Q4" s="7">
        <f>'MHB2005'!D4</f>
        <v>0</v>
      </c>
      <c r="R4" s="7">
        <f>'MHB2004'!D4</f>
        <v>0</v>
      </c>
      <c r="S4" s="7">
        <f>'MHB2003'!D4</f>
        <v>0</v>
      </c>
      <c r="T4" s="7">
        <f>'MHB2002'!D4</f>
        <v>0</v>
      </c>
      <c r="U4" s="7">
        <f>'MHB2001'!D4</f>
        <v>0</v>
      </c>
    </row>
    <row r="5" spans="1:21" s="7" customFormat="1" x14ac:dyDescent="0.3">
      <c r="A5" s="7" t="s">
        <v>33</v>
      </c>
      <c r="B5" s="7">
        <f>'MHB2020'!D5</f>
        <v>0</v>
      </c>
      <c r="C5" s="7">
        <f>'MHB2019'!D5</f>
        <v>0</v>
      </c>
      <c r="D5" s="7">
        <f>'MHB2018'!D5</f>
        <v>0</v>
      </c>
      <c r="E5" s="7">
        <f>'MHB2017'!D5</f>
        <v>0</v>
      </c>
      <c r="F5" s="7">
        <f>'MHB2016'!D5</f>
        <v>0</v>
      </c>
      <c r="G5" s="7">
        <f>'MHB2015'!D5</f>
        <v>0</v>
      </c>
      <c r="H5" s="7">
        <f>'MHB2014'!D5</f>
        <v>0</v>
      </c>
      <c r="I5" s="7">
        <f>'MHB2013'!D5</f>
        <v>0</v>
      </c>
      <c r="J5" s="7">
        <f>'MHB2012'!D5</f>
        <v>0</v>
      </c>
      <c r="K5" s="7">
        <f>'MHB2011'!D5</f>
        <v>0</v>
      </c>
      <c r="L5" s="7">
        <f>'MHB2010'!D5</f>
        <v>0</v>
      </c>
      <c r="M5" s="7">
        <f>'MHB2009'!D5</f>
        <v>0</v>
      </c>
      <c r="N5" s="7">
        <f>'MHB2008'!D5</f>
        <v>0</v>
      </c>
      <c r="O5" s="7">
        <f>'MHB2007'!D5</f>
        <v>0</v>
      </c>
      <c r="P5" s="7">
        <f>'MHB2006'!D5</f>
        <v>0</v>
      </c>
      <c r="Q5" s="7">
        <f>'MHB2005'!D5</f>
        <v>0</v>
      </c>
      <c r="R5" s="7">
        <f>'MHB2004'!D5</f>
        <v>0</v>
      </c>
      <c r="S5" s="7">
        <f>'MHB2003'!D5</f>
        <v>0</v>
      </c>
      <c r="T5" s="7">
        <f>'MHB2002'!D5</f>
        <v>0</v>
      </c>
      <c r="U5" s="7">
        <f>'MHB2001'!D5</f>
        <v>0</v>
      </c>
    </row>
    <row r="6" spans="1:21" s="7" customFormat="1" x14ac:dyDescent="0.3">
      <c r="A6" s="7" t="s">
        <v>8</v>
      </c>
      <c r="B6" s="7">
        <f>'MHB2020'!D6</f>
        <v>0</v>
      </c>
      <c r="C6" s="7">
        <f>'MHB2019'!D6</f>
        <v>0</v>
      </c>
      <c r="D6" s="7">
        <f>'MHB2018'!D6</f>
        <v>0</v>
      </c>
      <c r="E6" s="7">
        <f>'MHB2017'!D6</f>
        <v>0</v>
      </c>
      <c r="F6" s="7">
        <f>'MHB2016'!D6</f>
        <v>0</v>
      </c>
      <c r="G6" s="7">
        <f>'MHB2015'!D6</f>
        <v>0</v>
      </c>
      <c r="H6" s="7">
        <f>'MHB2014'!D6</f>
        <v>0</v>
      </c>
      <c r="I6" s="7">
        <f>'MHB2013'!D6</f>
        <v>0</v>
      </c>
      <c r="J6" s="7">
        <f>'MHB2012'!D6</f>
        <v>0</v>
      </c>
      <c r="K6" s="7">
        <f>'MHB2011'!D6</f>
        <v>0</v>
      </c>
      <c r="L6" s="7">
        <f>'MHB2010'!D6</f>
        <v>0</v>
      </c>
      <c r="M6" s="7">
        <f>'MHB2009'!D6</f>
        <v>0</v>
      </c>
      <c r="N6" s="7">
        <f>'MHB2008'!D6</f>
        <v>0</v>
      </c>
      <c r="O6" s="7">
        <f>'MHB2007'!D6</f>
        <v>0</v>
      </c>
      <c r="P6" s="7">
        <f>'MHB2006'!D6</f>
        <v>0</v>
      </c>
      <c r="Q6" s="7">
        <f>'MHB2005'!D6</f>
        <v>0</v>
      </c>
      <c r="R6" s="7">
        <f>'MHB2004'!D6</f>
        <v>0</v>
      </c>
      <c r="S6" s="7">
        <f>'MHB2003'!D6</f>
        <v>0</v>
      </c>
      <c r="T6" s="7">
        <f>'MHB2002'!D6</f>
        <v>0</v>
      </c>
      <c r="U6" s="7">
        <f>'MHB2001'!D6</f>
        <v>0</v>
      </c>
    </row>
    <row r="7" spans="1:21" s="7" customFormat="1" x14ac:dyDescent="0.3">
      <c r="A7" s="7" t="s">
        <v>9</v>
      </c>
      <c r="B7" s="7">
        <f>'MHB2020'!D7</f>
        <v>0</v>
      </c>
      <c r="C7" s="7">
        <f>'MHB2019'!D7</f>
        <v>0</v>
      </c>
      <c r="D7" s="7">
        <f>'MHB2018'!D7</f>
        <v>0</v>
      </c>
      <c r="E7" s="7">
        <f>'MHB2017'!D7</f>
        <v>0</v>
      </c>
      <c r="F7" s="7">
        <f>'MHB2016'!D7</f>
        <v>0</v>
      </c>
      <c r="G7" s="7">
        <f>'MHB2015'!D7</f>
        <v>0</v>
      </c>
      <c r="H7" s="7">
        <f>'MHB2014'!D7</f>
        <v>0</v>
      </c>
      <c r="I7" s="7">
        <f>'MHB2013'!D7</f>
        <v>0</v>
      </c>
      <c r="J7" s="7">
        <f>'MHB2012'!D7</f>
        <v>0</v>
      </c>
      <c r="K7" s="7">
        <f>'MHB2011'!D7</f>
        <v>0</v>
      </c>
      <c r="L7" s="7">
        <f>'MHB2010'!D7</f>
        <v>0</v>
      </c>
      <c r="M7" s="7">
        <f>'MHB2009'!D7</f>
        <v>0</v>
      </c>
      <c r="N7" s="7">
        <f>'MHB2008'!D7</f>
        <v>0</v>
      </c>
      <c r="O7" s="7">
        <f>'MHB2007'!D7</f>
        <v>0</v>
      </c>
      <c r="P7" s="7">
        <f>'MHB2006'!D7</f>
        <v>0</v>
      </c>
      <c r="Q7" s="7">
        <f>'MHB2005'!D7</f>
        <v>0</v>
      </c>
      <c r="R7" s="7">
        <f>'MHB2004'!D7</f>
        <v>0</v>
      </c>
      <c r="S7" s="7">
        <f>'MHB2003'!D7</f>
        <v>0</v>
      </c>
      <c r="T7" s="7">
        <f>'MHB2002'!D7</f>
        <v>0</v>
      </c>
      <c r="U7" s="7">
        <f>'MHB2001'!D7</f>
        <v>0</v>
      </c>
    </row>
    <row r="8" spans="1:21" s="7" customFormat="1" x14ac:dyDescent="0.3">
      <c r="A8" s="7" t="s">
        <v>10</v>
      </c>
      <c r="B8" s="7">
        <f>'MHB2020'!D8</f>
        <v>0</v>
      </c>
      <c r="C8" s="7">
        <f>'MHB2019'!D8</f>
        <v>0</v>
      </c>
      <c r="D8" s="7">
        <f>'MHB2018'!D8</f>
        <v>0</v>
      </c>
      <c r="E8" s="7">
        <f>'MHB2017'!D8</f>
        <v>0</v>
      </c>
      <c r="F8" s="7">
        <f>'MHB2016'!D8</f>
        <v>0</v>
      </c>
      <c r="G8" s="7">
        <f>'MHB2015'!D8</f>
        <v>0</v>
      </c>
      <c r="H8" s="7">
        <f>'MHB2014'!D8</f>
        <v>0</v>
      </c>
      <c r="I8" s="7">
        <f>'MHB2013'!D8</f>
        <v>0</v>
      </c>
      <c r="J8" s="7">
        <f>'MHB2012'!D8</f>
        <v>0</v>
      </c>
      <c r="K8" s="7">
        <f>'MHB2011'!D8</f>
        <v>0</v>
      </c>
      <c r="L8" s="7">
        <f>'MHB2010'!D8</f>
        <v>0</v>
      </c>
      <c r="M8" s="7">
        <f>'MHB2009'!D8</f>
        <v>0</v>
      </c>
      <c r="N8" s="7">
        <f>'MHB2008'!D8</f>
        <v>0</v>
      </c>
      <c r="O8" s="7">
        <f>'MHB2007'!D8</f>
        <v>0</v>
      </c>
      <c r="P8" s="7">
        <f>'MHB2006'!D8</f>
        <v>0</v>
      </c>
      <c r="Q8" s="7">
        <f>'MHB2005'!D8</f>
        <v>0</v>
      </c>
      <c r="R8" s="7">
        <f>'MHB2004'!D8</f>
        <v>0</v>
      </c>
      <c r="S8" s="7">
        <f>'MHB2003'!D8</f>
        <v>0</v>
      </c>
      <c r="T8" s="7">
        <f>'MHB2002'!D8</f>
        <v>0</v>
      </c>
      <c r="U8" s="7">
        <f>'MHB2001'!D8</f>
        <v>0</v>
      </c>
    </row>
    <row r="9" spans="1:21" s="7" customFormat="1" x14ac:dyDescent="0.3">
      <c r="A9" s="7" t="s">
        <v>35</v>
      </c>
      <c r="B9" s="7">
        <f>'MHB2020'!D9</f>
        <v>0</v>
      </c>
      <c r="C9" s="7">
        <f>'MHB2019'!D9</f>
        <v>0</v>
      </c>
      <c r="D9" s="7">
        <f>'MHB2018'!D9</f>
        <v>0</v>
      </c>
      <c r="E9" s="7">
        <f>'MHB2017'!D9</f>
        <v>0</v>
      </c>
      <c r="F9" s="7">
        <f>'MHB2016'!D9</f>
        <v>0</v>
      </c>
      <c r="G9" s="7">
        <f>'MHB2015'!D9</f>
        <v>0</v>
      </c>
      <c r="H9" s="7">
        <f>'MHB2014'!D9</f>
        <v>0</v>
      </c>
      <c r="I9" s="7">
        <f>'MHB2013'!D9</f>
        <v>0</v>
      </c>
      <c r="J9" s="7">
        <f>'MHB2012'!D9</f>
        <v>0</v>
      </c>
      <c r="K9" s="7">
        <f>'MHB2011'!D9</f>
        <v>0</v>
      </c>
      <c r="L9" s="7">
        <f>'MHB2010'!D9</f>
        <v>0</v>
      </c>
      <c r="M9" s="7">
        <f>'MHB2009'!D9</f>
        <v>0</v>
      </c>
      <c r="N9" s="7">
        <f>'MHB2008'!D9</f>
        <v>0</v>
      </c>
      <c r="O9" s="7">
        <f>'MHB2007'!D9</f>
        <v>0</v>
      </c>
      <c r="P9" s="7">
        <f>'MHB2006'!D9</f>
        <v>0</v>
      </c>
      <c r="Q9" s="7">
        <f>'MHB2005'!D9</f>
        <v>0</v>
      </c>
      <c r="R9" s="7">
        <f>'MHB2004'!D9</f>
        <v>0</v>
      </c>
      <c r="S9" s="7">
        <f>'MHB2003'!D9</f>
        <v>0</v>
      </c>
      <c r="T9" s="7">
        <f>'MHB2002'!D9</f>
        <v>0</v>
      </c>
      <c r="U9" s="7">
        <f>'MHB2001'!D9</f>
        <v>0</v>
      </c>
    </row>
    <row r="10" spans="1:21" s="7" customFormat="1" x14ac:dyDescent="0.3">
      <c r="A10" s="7" t="s">
        <v>12</v>
      </c>
      <c r="B10" s="7">
        <f>'MHB2020'!D10</f>
        <v>0</v>
      </c>
      <c r="C10" s="7">
        <f>'MHB2019'!D10</f>
        <v>0</v>
      </c>
      <c r="D10" s="7">
        <f>'MHB2018'!D10</f>
        <v>0</v>
      </c>
      <c r="E10" s="7">
        <f>'MHB2017'!D10</f>
        <v>0</v>
      </c>
      <c r="F10" s="7">
        <f>'MHB2016'!D10</f>
        <v>0</v>
      </c>
      <c r="G10" s="7">
        <f>'MHB2015'!D10</f>
        <v>0</v>
      </c>
      <c r="H10" s="7">
        <f>'MHB2014'!D10</f>
        <v>0</v>
      </c>
      <c r="I10" s="7">
        <f>'MHB2013'!D10</f>
        <v>0</v>
      </c>
      <c r="J10" s="7">
        <f>'MHB2012'!D10</f>
        <v>0</v>
      </c>
      <c r="K10" s="7">
        <f>'MHB2011'!D10</f>
        <v>0</v>
      </c>
      <c r="L10" s="7">
        <f>'MHB2010'!D10</f>
        <v>0</v>
      </c>
      <c r="M10" s="7">
        <f>'MHB2009'!D10</f>
        <v>0</v>
      </c>
      <c r="N10" s="7">
        <f>'MHB2008'!D10</f>
        <v>0</v>
      </c>
      <c r="O10" s="7">
        <f>'MHB2007'!D10</f>
        <v>0</v>
      </c>
      <c r="P10" s="7">
        <f>'MHB2006'!D10</f>
        <v>0</v>
      </c>
      <c r="Q10" s="7">
        <f>'MHB2005'!D10</f>
        <v>0</v>
      </c>
      <c r="R10" s="7">
        <f>'MHB2004'!D10</f>
        <v>0</v>
      </c>
      <c r="S10" s="7">
        <f>'MHB2003'!D10</f>
        <v>0</v>
      </c>
      <c r="T10" s="7">
        <f>'MHB2002'!D10</f>
        <v>0</v>
      </c>
      <c r="U10" s="7">
        <f>'MHB2001'!D10</f>
        <v>0</v>
      </c>
    </row>
    <row r="11" spans="1:21" s="27" customFormat="1" x14ac:dyDescent="0.3">
      <c r="A11" s="27" t="s">
        <v>34</v>
      </c>
      <c r="B11" s="27">
        <f>'MHB2020'!D11</f>
        <v>0</v>
      </c>
      <c r="C11" s="27">
        <f>'MHB2019'!D11</f>
        <v>0</v>
      </c>
      <c r="D11" s="27">
        <f>'MHB2018'!D11</f>
        <v>0</v>
      </c>
      <c r="E11" s="27">
        <f>'MHB2017'!D11</f>
        <v>0</v>
      </c>
      <c r="F11" s="27">
        <f>'MHB2016'!D11</f>
        <v>0</v>
      </c>
      <c r="G11" s="27">
        <f>'MHB2015'!D11</f>
        <v>0</v>
      </c>
      <c r="H11" s="27">
        <f>'MHB2014'!D11</f>
        <v>0</v>
      </c>
      <c r="I11" s="27">
        <f>'MHB2013'!D11</f>
        <v>0</v>
      </c>
      <c r="J11" s="27">
        <f>'MHB2012'!D11</f>
        <v>0</v>
      </c>
      <c r="K11" s="27">
        <f>'MHB2011'!D11</f>
        <v>0</v>
      </c>
      <c r="L11" s="27">
        <f>'MHB2010'!D11</f>
        <v>0</v>
      </c>
      <c r="M11" s="27">
        <f>'MHB2009'!D11</f>
        <v>0</v>
      </c>
      <c r="N11" s="27">
        <f>'MHB2008'!D11</f>
        <v>0</v>
      </c>
      <c r="O11" s="27">
        <f>'MHB2007'!D11</f>
        <v>0</v>
      </c>
      <c r="P11" s="27">
        <f>'MHB2006'!D11</f>
        <v>0</v>
      </c>
      <c r="Q11" s="27">
        <f>'MHB2005'!D11</f>
        <v>0</v>
      </c>
      <c r="R11" s="27">
        <f>'MHB2004'!D11</f>
        <v>0</v>
      </c>
      <c r="S11" s="27">
        <f>'MHB2003'!D11</f>
        <v>0</v>
      </c>
      <c r="T11" s="27">
        <f>'MHB2002'!D11</f>
        <v>0</v>
      </c>
      <c r="U11" s="27">
        <f>'MHB2001'!D11</f>
        <v>0</v>
      </c>
    </row>
    <row r="12" spans="1:21" s="8" customFormat="1" x14ac:dyDescent="0.3">
      <c r="A12" s="8" t="s">
        <v>5</v>
      </c>
      <c r="B12" s="8">
        <f>'MHB2020'!D12</f>
        <v>0</v>
      </c>
      <c r="C12" s="8">
        <f>'MHB2019'!D12</f>
        <v>0</v>
      </c>
      <c r="D12" s="8">
        <f>'MHB2018'!D12</f>
        <v>0</v>
      </c>
      <c r="E12" s="8">
        <f>'MHB2017'!D12</f>
        <v>0</v>
      </c>
      <c r="F12" s="8">
        <f>'MHB2016'!D12</f>
        <v>0</v>
      </c>
      <c r="G12" s="8">
        <f>'MHB2015'!D12</f>
        <v>0</v>
      </c>
      <c r="H12" s="8">
        <f>'MHB2014'!D12</f>
        <v>0</v>
      </c>
      <c r="I12" s="8">
        <f>'MHB2013'!D12</f>
        <v>0</v>
      </c>
      <c r="J12" s="8">
        <f>'MHB2012'!D12</f>
        <v>0</v>
      </c>
      <c r="K12" s="8">
        <f>'MHB2011'!D12</f>
        <v>0</v>
      </c>
      <c r="L12" s="8">
        <f>'MHB2010'!D12</f>
        <v>0</v>
      </c>
      <c r="M12" s="8">
        <f>'MHB2009'!D12</f>
        <v>0</v>
      </c>
      <c r="N12" s="8">
        <f>'MHB2008'!D12</f>
        <v>0</v>
      </c>
      <c r="O12" s="8">
        <f>'MHB2007'!D12</f>
        <v>0</v>
      </c>
      <c r="P12" s="8">
        <f>'MHB2006'!D12</f>
        <v>0</v>
      </c>
      <c r="Q12" s="8">
        <f>'MHB2005'!D12</f>
        <v>0</v>
      </c>
      <c r="R12" s="8">
        <f>'MHB2004'!D12</f>
        <v>0</v>
      </c>
      <c r="S12" s="8">
        <f>'MHB2003'!D12</f>
        <v>0</v>
      </c>
      <c r="T12" s="8">
        <f>'MHB2002'!D12</f>
        <v>0</v>
      </c>
      <c r="U12" s="8">
        <f>'MHB2001'!D12</f>
        <v>0</v>
      </c>
    </row>
    <row r="13" spans="1:21" s="8" customFormat="1" x14ac:dyDescent="0.3">
      <c r="A13" s="8" t="s">
        <v>6</v>
      </c>
      <c r="B13" s="8">
        <f>'MHB2020'!D13</f>
        <v>0</v>
      </c>
      <c r="C13" s="8">
        <f>'MHB2019'!D13</f>
        <v>0</v>
      </c>
      <c r="D13" s="8">
        <f>'MHB2018'!D13</f>
        <v>0</v>
      </c>
      <c r="E13" s="8">
        <f>'MHB2017'!D13</f>
        <v>0</v>
      </c>
      <c r="F13" s="8">
        <f>'MHB2016'!D13</f>
        <v>0</v>
      </c>
      <c r="G13" s="8">
        <f>'MHB2015'!D13</f>
        <v>0</v>
      </c>
      <c r="H13" s="8">
        <f>'MHB2014'!D13</f>
        <v>0</v>
      </c>
      <c r="I13" s="8">
        <f>'MHB2013'!D13</f>
        <v>0</v>
      </c>
      <c r="J13" s="8">
        <f>'MHB2012'!D13</f>
        <v>0</v>
      </c>
      <c r="K13" s="8">
        <f>'MHB2011'!D13</f>
        <v>0</v>
      </c>
      <c r="L13" s="8">
        <f>'MHB2010'!D13</f>
        <v>0</v>
      </c>
      <c r="M13" s="8">
        <f>'MHB2009'!D13</f>
        <v>0</v>
      </c>
      <c r="N13" s="8">
        <f>'MHB2008'!D13</f>
        <v>0</v>
      </c>
      <c r="O13" s="8">
        <f>'MHB2007'!D13</f>
        <v>0</v>
      </c>
      <c r="P13" s="8">
        <f>'MHB2006'!D13</f>
        <v>0</v>
      </c>
      <c r="Q13" s="8">
        <f>'MHB2005'!D13</f>
        <v>0</v>
      </c>
      <c r="R13" s="8">
        <f>'MHB2004'!D13</f>
        <v>0</v>
      </c>
      <c r="S13" s="8">
        <f>'MHB2003'!D13</f>
        <v>0</v>
      </c>
      <c r="T13" s="8">
        <f>'MHB2002'!D13</f>
        <v>0</v>
      </c>
      <c r="U13" s="8">
        <f>'MHB2001'!D13</f>
        <v>0</v>
      </c>
    </row>
    <row r="14" spans="1:21" s="8" customFormat="1" x14ac:dyDescent="0.3">
      <c r="A14" s="8" t="s">
        <v>33</v>
      </c>
      <c r="B14" s="8">
        <f>'MHB2020'!D14</f>
        <v>0</v>
      </c>
      <c r="C14" s="8">
        <f>'MHB2019'!D14</f>
        <v>0</v>
      </c>
      <c r="D14" s="8">
        <f>'MHB2018'!D14</f>
        <v>0</v>
      </c>
      <c r="E14" s="8">
        <f>'MHB2017'!D14</f>
        <v>0</v>
      </c>
      <c r="F14" s="8">
        <f>'MHB2016'!D14</f>
        <v>0</v>
      </c>
      <c r="G14" s="8">
        <f>'MHB2015'!D14</f>
        <v>0</v>
      </c>
      <c r="H14" s="8">
        <f>'MHB2014'!D14</f>
        <v>0</v>
      </c>
      <c r="I14" s="8">
        <f>'MHB2013'!D14</f>
        <v>0</v>
      </c>
      <c r="J14" s="8">
        <f>'MHB2012'!D14</f>
        <v>0</v>
      </c>
      <c r="K14" s="8">
        <f>'MHB2011'!D14</f>
        <v>0</v>
      </c>
      <c r="L14" s="8">
        <f>'MHB2010'!D14</f>
        <v>0</v>
      </c>
      <c r="M14" s="8">
        <f>'MHB2009'!D14</f>
        <v>0</v>
      </c>
      <c r="N14" s="8">
        <f>'MHB2008'!D14</f>
        <v>0</v>
      </c>
      <c r="O14" s="8">
        <f>'MHB2007'!D14</f>
        <v>0</v>
      </c>
      <c r="P14" s="8">
        <f>'MHB2006'!D14</f>
        <v>0</v>
      </c>
      <c r="Q14" s="8">
        <f>'MHB2005'!D14</f>
        <v>0</v>
      </c>
      <c r="R14" s="8">
        <f>'MHB2004'!D14</f>
        <v>0</v>
      </c>
      <c r="S14" s="8">
        <f>'MHB2003'!D14</f>
        <v>0</v>
      </c>
      <c r="T14" s="8">
        <f>'MHB2002'!D14</f>
        <v>0</v>
      </c>
      <c r="U14" s="8">
        <f>'MHB2001'!D14</f>
        <v>0</v>
      </c>
    </row>
    <row r="15" spans="1:21" s="8" customFormat="1" x14ac:dyDescent="0.3">
      <c r="A15" s="8" t="s">
        <v>8</v>
      </c>
      <c r="B15" s="8">
        <f>'MHB2020'!D15</f>
        <v>0</v>
      </c>
      <c r="C15" s="8">
        <f>'MHB2019'!D15</f>
        <v>0</v>
      </c>
      <c r="D15" s="8">
        <f>'MHB2018'!D15</f>
        <v>0</v>
      </c>
      <c r="E15" s="8">
        <f>'MHB2017'!D15</f>
        <v>0</v>
      </c>
      <c r="F15" s="8">
        <f>'MHB2016'!D15</f>
        <v>0</v>
      </c>
      <c r="G15" s="8">
        <f>'MHB2015'!D15</f>
        <v>0</v>
      </c>
      <c r="H15" s="8">
        <f>'MHB2014'!D15</f>
        <v>0</v>
      </c>
      <c r="I15" s="8">
        <f>'MHB2013'!D15</f>
        <v>0</v>
      </c>
      <c r="J15" s="8">
        <f>'MHB2012'!D15</f>
        <v>0</v>
      </c>
      <c r="K15" s="8">
        <f>'MHB2011'!D15</f>
        <v>0</v>
      </c>
      <c r="L15" s="8">
        <f>'MHB2010'!D15</f>
        <v>0</v>
      </c>
      <c r="M15" s="8">
        <f>'MHB2009'!D15</f>
        <v>0</v>
      </c>
      <c r="N15" s="8">
        <f>'MHB2008'!D15</f>
        <v>0</v>
      </c>
      <c r="O15" s="8">
        <f>'MHB2007'!D15</f>
        <v>0</v>
      </c>
      <c r="P15" s="8">
        <f>'MHB2006'!D15</f>
        <v>0</v>
      </c>
      <c r="Q15" s="8">
        <f>'MHB2005'!D15</f>
        <v>0</v>
      </c>
      <c r="R15" s="8">
        <f>'MHB2004'!D15</f>
        <v>0</v>
      </c>
      <c r="S15" s="8">
        <f>'MHB2003'!D15</f>
        <v>0</v>
      </c>
      <c r="T15" s="8">
        <f>'MHB2002'!D15</f>
        <v>0</v>
      </c>
      <c r="U15" s="8">
        <f>'MHB2001'!D15</f>
        <v>0</v>
      </c>
    </row>
    <row r="16" spans="1:21" s="8" customFormat="1" x14ac:dyDescent="0.3">
      <c r="A16" s="8" t="s">
        <v>9</v>
      </c>
      <c r="B16" s="8">
        <f>'MHB2020'!D16</f>
        <v>0</v>
      </c>
      <c r="C16" s="8">
        <f>'MHB2019'!D16</f>
        <v>0</v>
      </c>
      <c r="D16" s="8">
        <f>'MHB2018'!D16</f>
        <v>0</v>
      </c>
      <c r="E16" s="8">
        <f>'MHB2017'!D16</f>
        <v>0</v>
      </c>
      <c r="F16" s="8">
        <f>'MHB2016'!D16</f>
        <v>0</v>
      </c>
      <c r="G16" s="8">
        <f>'MHB2015'!D16</f>
        <v>0</v>
      </c>
      <c r="H16" s="8">
        <f>'MHB2014'!D16</f>
        <v>0</v>
      </c>
      <c r="I16" s="8">
        <f>'MHB2013'!D16</f>
        <v>0</v>
      </c>
      <c r="J16" s="8">
        <f>'MHB2012'!D16</f>
        <v>0</v>
      </c>
      <c r="K16" s="8">
        <f>'MHB2011'!D16</f>
        <v>0</v>
      </c>
      <c r="L16" s="8">
        <f>'MHB2010'!D16</f>
        <v>0</v>
      </c>
      <c r="M16" s="8">
        <f>'MHB2009'!D16</f>
        <v>0</v>
      </c>
      <c r="N16" s="8">
        <f>'MHB2008'!D16</f>
        <v>0</v>
      </c>
      <c r="O16" s="8">
        <f>'MHB2007'!D16</f>
        <v>0</v>
      </c>
      <c r="P16" s="8">
        <f>'MHB2006'!D16</f>
        <v>0</v>
      </c>
      <c r="Q16" s="8">
        <f>'MHB2005'!D16</f>
        <v>0</v>
      </c>
      <c r="R16" s="8">
        <f>'MHB2004'!D16</f>
        <v>0</v>
      </c>
      <c r="S16" s="8">
        <f>'MHB2003'!D16</f>
        <v>0</v>
      </c>
      <c r="T16" s="8">
        <f>'MHB2002'!D16</f>
        <v>0</v>
      </c>
      <c r="U16" s="8">
        <f>'MHB2001'!D16</f>
        <v>0</v>
      </c>
    </row>
    <row r="17" spans="1:21" s="8" customFormat="1" x14ac:dyDescent="0.3">
      <c r="A17" s="8" t="s">
        <v>10</v>
      </c>
      <c r="B17" s="8">
        <f>'MHB2020'!D17</f>
        <v>0</v>
      </c>
      <c r="C17" s="8">
        <f>'MHB2019'!D17</f>
        <v>0</v>
      </c>
      <c r="D17" s="8">
        <f>'MHB2018'!D17</f>
        <v>0</v>
      </c>
      <c r="E17" s="8">
        <f>'MHB2017'!D17</f>
        <v>0</v>
      </c>
      <c r="F17" s="8">
        <f>'MHB2016'!D17</f>
        <v>0</v>
      </c>
      <c r="G17" s="8">
        <f>'MHB2015'!D17</f>
        <v>0</v>
      </c>
      <c r="H17" s="8">
        <f>'MHB2014'!D17</f>
        <v>0</v>
      </c>
      <c r="I17" s="8">
        <f>'MHB2013'!D17</f>
        <v>0</v>
      </c>
      <c r="J17" s="8">
        <f>'MHB2012'!D17</f>
        <v>0</v>
      </c>
      <c r="K17" s="8">
        <f>'MHB2011'!D17</f>
        <v>0</v>
      </c>
      <c r="L17" s="8">
        <f>'MHB2010'!D17</f>
        <v>0</v>
      </c>
      <c r="M17" s="8">
        <f>'MHB2009'!D17</f>
        <v>0</v>
      </c>
      <c r="N17" s="8">
        <f>'MHB2008'!D17</f>
        <v>0</v>
      </c>
      <c r="O17" s="8">
        <f>'MHB2007'!D17</f>
        <v>0</v>
      </c>
      <c r="P17" s="8">
        <f>'MHB2006'!D17</f>
        <v>0</v>
      </c>
      <c r="Q17" s="8">
        <f>'MHB2005'!D17</f>
        <v>0</v>
      </c>
      <c r="R17" s="8">
        <f>'MHB2004'!D17</f>
        <v>0</v>
      </c>
      <c r="S17" s="8">
        <f>'MHB2003'!D17</f>
        <v>0</v>
      </c>
      <c r="T17" s="8">
        <f>'MHB2002'!D17</f>
        <v>0</v>
      </c>
      <c r="U17" s="8">
        <f>'MHB2001'!D17</f>
        <v>0</v>
      </c>
    </row>
    <row r="18" spans="1:21" s="8" customFormat="1" x14ac:dyDescent="0.3">
      <c r="A18" s="8" t="s">
        <v>35</v>
      </c>
      <c r="B18" s="8">
        <f>'MHB2020'!D18</f>
        <v>0</v>
      </c>
      <c r="C18" s="8">
        <f>'MHB2019'!D18</f>
        <v>0</v>
      </c>
      <c r="D18" s="8">
        <f>'MHB2018'!D18</f>
        <v>0</v>
      </c>
      <c r="E18" s="8">
        <f>'MHB2017'!D18</f>
        <v>0</v>
      </c>
      <c r="F18" s="8">
        <f>'MHB2016'!D18</f>
        <v>0</v>
      </c>
      <c r="G18" s="8">
        <f>'MHB2015'!D18</f>
        <v>0</v>
      </c>
      <c r="H18" s="8">
        <f>'MHB2014'!D18</f>
        <v>0</v>
      </c>
      <c r="I18" s="8">
        <f>'MHB2013'!D18</f>
        <v>0</v>
      </c>
      <c r="J18" s="8">
        <f>'MHB2012'!D18</f>
        <v>0</v>
      </c>
      <c r="K18" s="8">
        <f>'MHB2011'!D18</f>
        <v>0</v>
      </c>
      <c r="L18" s="8">
        <f>'MHB2010'!D18</f>
        <v>0</v>
      </c>
      <c r="M18" s="8">
        <f>'MHB2009'!D18</f>
        <v>0</v>
      </c>
      <c r="N18" s="8">
        <f>'MHB2008'!D18</f>
        <v>0</v>
      </c>
      <c r="O18" s="8">
        <f>'MHB2007'!D18</f>
        <v>0</v>
      </c>
      <c r="P18" s="8">
        <f>'MHB2006'!D18</f>
        <v>0</v>
      </c>
      <c r="Q18" s="8">
        <f>'MHB2005'!D18</f>
        <v>0</v>
      </c>
      <c r="R18" s="8">
        <f>'MHB2004'!D18</f>
        <v>0</v>
      </c>
      <c r="S18" s="8">
        <f>'MHB2003'!D18</f>
        <v>0</v>
      </c>
      <c r="T18" s="8">
        <f>'MHB2002'!D18</f>
        <v>0</v>
      </c>
      <c r="U18" s="8">
        <f>'MHB2001'!D18</f>
        <v>0</v>
      </c>
    </row>
    <row r="19" spans="1:21" s="8" customFormat="1" x14ac:dyDescent="0.3">
      <c r="A19" s="8" t="s">
        <v>12</v>
      </c>
      <c r="B19" s="8">
        <f>'MHB2020'!D19</f>
        <v>0</v>
      </c>
      <c r="C19" s="8">
        <f>'MHB2019'!D19</f>
        <v>0</v>
      </c>
      <c r="D19" s="8">
        <f>'MHB2018'!D19</f>
        <v>0</v>
      </c>
      <c r="E19" s="8">
        <f>'MHB2017'!D19</f>
        <v>0</v>
      </c>
      <c r="F19" s="8">
        <f>'MHB2016'!D19</f>
        <v>0</v>
      </c>
      <c r="G19" s="8">
        <f>'MHB2015'!D19</f>
        <v>0</v>
      </c>
      <c r="H19" s="8">
        <f>'MHB2014'!D19</f>
        <v>0</v>
      </c>
      <c r="I19" s="8">
        <f>'MHB2013'!D19</f>
        <v>0</v>
      </c>
      <c r="J19" s="8">
        <f>'MHB2012'!D19</f>
        <v>0</v>
      </c>
      <c r="K19" s="8">
        <f>'MHB2011'!D19</f>
        <v>0</v>
      </c>
      <c r="L19" s="8">
        <f>'MHB2010'!D19</f>
        <v>0</v>
      </c>
      <c r="M19" s="8">
        <f>'MHB2009'!D19</f>
        <v>0</v>
      </c>
      <c r="N19" s="8">
        <f>'MHB2008'!D19</f>
        <v>0</v>
      </c>
      <c r="O19" s="8">
        <f>'MHB2007'!D19</f>
        <v>0</v>
      </c>
      <c r="P19" s="8">
        <f>'MHB2006'!D19</f>
        <v>0</v>
      </c>
      <c r="Q19" s="8">
        <f>'MHB2005'!D19</f>
        <v>0</v>
      </c>
      <c r="R19" s="8">
        <f>'MHB2004'!D19</f>
        <v>0</v>
      </c>
      <c r="S19" s="8">
        <f>'MHB2003'!D19</f>
        <v>0</v>
      </c>
      <c r="T19" s="8">
        <f>'MHB2002'!D19</f>
        <v>0</v>
      </c>
      <c r="U19" s="8">
        <f>'MHB2001'!D19</f>
        <v>0</v>
      </c>
    </row>
    <row r="20" spans="1:21" s="28" customFormat="1" x14ac:dyDescent="0.3">
      <c r="A20" s="28" t="s">
        <v>36</v>
      </c>
      <c r="B20" s="28">
        <f>'MHB2020'!D20</f>
        <v>0</v>
      </c>
      <c r="C20" s="28">
        <f>'MHB2019'!D20</f>
        <v>0</v>
      </c>
      <c r="D20" s="28">
        <f>'MHB2018'!D20</f>
        <v>0</v>
      </c>
      <c r="E20" s="28">
        <f>'MHB2017'!D20</f>
        <v>0</v>
      </c>
      <c r="F20" s="28">
        <f>'MHB2016'!D20</f>
        <v>0</v>
      </c>
      <c r="G20" s="28">
        <f>'MHB2015'!D20</f>
        <v>0</v>
      </c>
      <c r="H20" s="28">
        <f>'MHB2014'!D20</f>
        <v>0</v>
      </c>
      <c r="I20" s="28">
        <f>'MHB2013'!D20</f>
        <v>0</v>
      </c>
      <c r="J20" s="28">
        <f>'MHB2012'!D20</f>
        <v>0</v>
      </c>
      <c r="K20" s="28">
        <f>'MHB2011'!D20</f>
        <v>0</v>
      </c>
      <c r="L20" s="28">
        <f>'MHB2010'!D20</f>
        <v>0</v>
      </c>
      <c r="M20" s="28">
        <f>'MHB2009'!D20</f>
        <v>0</v>
      </c>
      <c r="N20" s="28">
        <f>'MHB2008'!D20</f>
        <v>0</v>
      </c>
      <c r="O20" s="28">
        <f>'MHB2007'!D20</f>
        <v>0</v>
      </c>
      <c r="P20" s="28">
        <f>'MHB2006'!D20</f>
        <v>0</v>
      </c>
      <c r="Q20" s="28">
        <f>'MHB2005'!D20</f>
        <v>0</v>
      </c>
      <c r="R20" s="28">
        <f>'MHB2004'!D20</f>
        <v>0</v>
      </c>
      <c r="S20" s="28">
        <f>'MHB2003'!D20</f>
        <v>0</v>
      </c>
      <c r="T20" s="28">
        <f>'MHB2002'!D20</f>
        <v>0</v>
      </c>
      <c r="U20" s="28">
        <f>'MHB2001'!D20</f>
        <v>0</v>
      </c>
    </row>
    <row r="21" spans="1:21" s="29" customFormat="1" x14ac:dyDescent="0.3">
      <c r="A21" s="29" t="s">
        <v>5</v>
      </c>
      <c r="B21" s="29">
        <f>'MHB2020'!D21</f>
        <v>1</v>
      </c>
      <c r="C21" s="29">
        <f>'MHB2019'!D21</f>
        <v>2</v>
      </c>
      <c r="D21" s="29">
        <f>'MHB2018'!D21</f>
        <v>3</v>
      </c>
      <c r="E21" s="29">
        <f>'MHB2017'!D21</f>
        <v>1</v>
      </c>
      <c r="F21" s="29">
        <f>'MHB2016'!D21</f>
        <v>1</v>
      </c>
      <c r="G21" s="29">
        <f>'MHB2015'!D21</f>
        <v>7</v>
      </c>
      <c r="H21" s="29">
        <f>'MHB2014'!D21</f>
        <v>4</v>
      </c>
      <c r="I21" s="29">
        <f>'MHB2013'!D21</f>
        <v>3</v>
      </c>
      <c r="J21" s="29">
        <f>'MHB2012'!D21</f>
        <v>6</v>
      </c>
      <c r="K21" s="29">
        <f>'MHB2011'!D21</f>
        <v>4</v>
      </c>
      <c r="L21" s="29">
        <f>'MHB2010'!D21</f>
        <v>1</v>
      </c>
      <c r="M21" s="29">
        <f>'MHB2009'!D21</f>
        <v>2</v>
      </c>
      <c r="N21" s="29">
        <f>'MHB2008'!D21</f>
        <v>8</v>
      </c>
      <c r="O21" s="29">
        <f>'MHB2007'!D21</f>
        <v>4</v>
      </c>
      <c r="P21" s="29">
        <f>'MHB2006'!D21</f>
        <v>3</v>
      </c>
      <c r="Q21" s="29">
        <f>'MHB2005'!D21</f>
        <v>10</v>
      </c>
      <c r="R21" s="29">
        <f>'MHB2004'!D21</f>
        <v>1</v>
      </c>
      <c r="S21" s="29">
        <f>'MHB2003'!D21</f>
        <v>5</v>
      </c>
      <c r="T21" s="29">
        <f>'MHB2002'!D21</f>
        <v>2</v>
      </c>
      <c r="U21" s="29">
        <f>'MHB2001'!D21</f>
        <v>17</v>
      </c>
    </row>
    <row r="22" spans="1:21" s="29" customFormat="1" x14ac:dyDescent="0.3">
      <c r="A22" s="29" t="s">
        <v>6</v>
      </c>
      <c r="B22" s="29">
        <f>'MHB2020'!D22</f>
        <v>0</v>
      </c>
      <c r="C22" s="29">
        <f>'MHB2019'!D22</f>
        <v>0</v>
      </c>
      <c r="D22" s="29">
        <f>'MHB2018'!D22</f>
        <v>0</v>
      </c>
      <c r="E22" s="29">
        <f>'MHB2017'!D22</f>
        <v>0</v>
      </c>
      <c r="F22" s="29">
        <f>'MHB2016'!D22</f>
        <v>0</v>
      </c>
      <c r="G22" s="29">
        <f>'MHB2015'!D22</f>
        <v>0</v>
      </c>
      <c r="H22" s="29">
        <f>'MHB2014'!D22</f>
        <v>0</v>
      </c>
      <c r="I22" s="29">
        <f>'MHB2013'!D22</f>
        <v>1</v>
      </c>
      <c r="J22" s="29">
        <f>'MHB2012'!D22</f>
        <v>1</v>
      </c>
      <c r="K22" s="29">
        <f>'MHB2011'!D22</f>
        <v>0</v>
      </c>
      <c r="L22" s="29">
        <f>'MHB2010'!D22</f>
        <v>0</v>
      </c>
      <c r="M22" s="29">
        <f>'MHB2009'!D22</f>
        <v>0</v>
      </c>
      <c r="N22" s="29">
        <f>'MHB2008'!D22</f>
        <v>0</v>
      </c>
      <c r="O22" s="29">
        <f>'MHB2007'!D22</f>
        <v>0</v>
      </c>
      <c r="P22" s="29">
        <f>'MHB2006'!D22</f>
        <v>0</v>
      </c>
      <c r="Q22" s="29">
        <f>'MHB2005'!D22</f>
        <v>0</v>
      </c>
      <c r="R22" s="29">
        <f>'MHB2004'!D22</f>
        <v>0</v>
      </c>
      <c r="S22" s="29">
        <f>'MHB2003'!D22</f>
        <v>0</v>
      </c>
      <c r="T22" s="29">
        <f>'MHB2002'!D22</f>
        <v>0</v>
      </c>
      <c r="U22" s="29">
        <f>'MHB2001'!D22</f>
        <v>0</v>
      </c>
    </row>
    <row r="23" spans="1:21" s="29" customFormat="1" x14ac:dyDescent="0.3">
      <c r="A23" s="29" t="s">
        <v>33</v>
      </c>
      <c r="B23" s="29">
        <f>'MHB2020'!D23</f>
        <v>0</v>
      </c>
      <c r="C23" s="29">
        <f>'MHB2019'!D23</f>
        <v>0</v>
      </c>
      <c r="D23" s="29">
        <f>'MHB2018'!D23</f>
        <v>0</v>
      </c>
      <c r="E23" s="29">
        <f>'MHB2017'!D23</f>
        <v>0</v>
      </c>
      <c r="F23" s="29">
        <f>'MHB2016'!D23</f>
        <v>0</v>
      </c>
      <c r="G23" s="29">
        <f>'MHB2015'!D23</f>
        <v>0</v>
      </c>
      <c r="H23" s="29">
        <f>'MHB2014'!D23</f>
        <v>0</v>
      </c>
      <c r="I23" s="29">
        <f>'MHB2013'!D23</f>
        <v>0</v>
      </c>
      <c r="J23" s="29">
        <f>'MHB2012'!D23</f>
        <v>0</v>
      </c>
      <c r="K23" s="29">
        <f>'MHB2011'!D23</f>
        <v>0</v>
      </c>
      <c r="L23" s="29">
        <f>'MHB2010'!D23</f>
        <v>0</v>
      </c>
      <c r="M23" s="29">
        <f>'MHB2009'!D23</f>
        <v>0</v>
      </c>
      <c r="N23" s="29">
        <f>'MHB2008'!D23</f>
        <v>0</v>
      </c>
      <c r="O23" s="29">
        <f>'MHB2007'!D23</f>
        <v>0</v>
      </c>
      <c r="P23" s="29">
        <f>'MHB2006'!D23</f>
        <v>0</v>
      </c>
      <c r="Q23" s="29">
        <f>'MHB2005'!D23</f>
        <v>0</v>
      </c>
      <c r="R23" s="29">
        <f>'MHB2004'!D23</f>
        <v>0</v>
      </c>
      <c r="S23" s="29">
        <f>'MHB2003'!D23</f>
        <v>0</v>
      </c>
      <c r="T23" s="29">
        <f>'MHB2002'!D23</f>
        <v>0</v>
      </c>
      <c r="U23" s="29">
        <f>'MHB2001'!D23</f>
        <v>0</v>
      </c>
    </row>
    <row r="24" spans="1:21" s="29" customFormat="1" x14ac:dyDescent="0.3">
      <c r="A24" s="29" t="s">
        <v>8</v>
      </c>
      <c r="B24" s="29">
        <f>'MHB2020'!D24</f>
        <v>1</v>
      </c>
      <c r="C24" s="29">
        <f>'MHB2019'!D24</f>
        <v>0</v>
      </c>
      <c r="D24" s="29">
        <f>'MHB2018'!D24</f>
        <v>0</v>
      </c>
      <c r="E24" s="29">
        <f>'MHB2017'!D24</f>
        <v>0</v>
      </c>
      <c r="F24" s="29">
        <f>'MHB2016'!D24</f>
        <v>0</v>
      </c>
      <c r="G24" s="29">
        <f>'MHB2015'!D24</f>
        <v>0</v>
      </c>
      <c r="H24" s="29">
        <f>'MHB2014'!D24</f>
        <v>0</v>
      </c>
      <c r="I24" s="29">
        <f>'MHB2013'!D24</f>
        <v>0</v>
      </c>
      <c r="J24" s="29">
        <f>'MHB2012'!D24</f>
        <v>0</v>
      </c>
      <c r="K24" s="29">
        <f>'MHB2011'!D24</f>
        <v>1</v>
      </c>
      <c r="L24" s="29">
        <f>'MHB2010'!D24</f>
        <v>0</v>
      </c>
      <c r="M24" s="29">
        <f>'MHB2009'!D24</f>
        <v>1</v>
      </c>
      <c r="N24" s="29">
        <f>'MHB2008'!D24</f>
        <v>0</v>
      </c>
      <c r="O24" s="29">
        <f>'MHB2007'!D24</f>
        <v>2</v>
      </c>
      <c r="P24" s="29">
        <f>'MHB2006'!D24</f>
        <v>0</v>
      </c>
      <c r="Q24" s="29">
        <f>'MHB2005'!D24</f>
        <v>0</v>
      </c>
      <c r="R24" s="29">
        <f>'MHB2004'!D24</f>
        <v>1</v>
      </c>
      <c r="S24" s="29">
        <f>'MHB2003'!D24</f>
        <v>0</v>
      </c>
      <c r="T24" s="29">
        <f>'MHB2002'!D24</f>
        <v>2</v>
      </c>
      <c r="U24" s="29">
        <f>'MHB2001'!D24</f>
        <v>1</v>
      </c>
    </row>
    <row r="25" spans="1:21" s="29" customFormat="1" x14ac:dyDescent="0.3">
      <c r="A25" s="29" t="s">
        <v>9</v>
      </c>
      <c r="B25" s="29">
        <f>'MHB2020'!D25</f>
        <v>0</v>
      </c>
      <c r="C25" s="29">
        <f>'MHB2019'!D25</f>
        <v>0</v>
      </c>
      <c r="D25" s="29">
        <f>'MHB2018'!D25</f>
        <v>0</v>
      </c>
      <c r="E25" s="29">
        <f>'MHB2017'!D25</f>
        <v>0</v>
      </c>
      <c r="F25" s="29">
        <f>'MHB2016'!D25</f>
        <v>0</v>
      </c>
      <c r="G25" s="29">
        <f>'MHB2015'!D25</f>
        <v>0</v>
      </c>
      <c r="H25" s="29">
        <f>'MHB2014'!D25</f>
        <v>0</v>
      </c>
      <c r="I25" s="29">
        <f>'MHB2013'!D25</f>
        <v>2</v>
      </c>
      <c r="J25" s="29">
        <f>'MHB2012'!D25</f>
        <v>1</v>
      </c>
      <c r="K25" s="29">
        <f>'MHB2011'!D25</f>
        <v>0</v>
      </c>
      <c r="L25" s="29">
        <f>'MHB2010'!D25</f>
        <v>0</v>
      </c>
      <c r="M25" s="29">
        <f>'MHB2009'!D25</f>
        <v>0</v>
      </c>
      <c r="N25" s="29">
        <f>'MHB2008'!D25</f>
        <v>1</v>
      </c>
      <c r="O25" s="29">
        <f>'MHB2007'!D25</f>
        <v>0</v>
      </c>
      <c r="P25" s="29">
        <f>'MHB2006'!D25</f>
        <v>0</v>
      </c>
      <c r="Q25" s="29">
        <f>'MHB2005'!D25</f>
        <v>1</v>
      </c>
      <c r="R25" s="29">
        <f>'MHB2004'!D25</f>
        <v>1</v>
      </c>
      <c r="S25" s="29">
        <f>'MHB2003'!D25</f>
        <v>0</v>
      </c>
      <c r="T25" s="29">
        <f>'MHB2002'!D25</f>
        <v>0</v>
      </c>
      <c r="U25" s="29">
        <f>'MHB2001'!D25</f>
        <v>0</v>
      </c>
    </row>
    <row r="26" spans="1:21" s="29" customFormat="1" x14ac:dyDescent="0.3">
      <c r="A26" s="29" t="s">
        <v>10</v>
      </c>
      <c r="B26" s="29">
        <f>'MHB2020'!D26</f>
        <v>0</v>
      </c>
      <c r="C26" s="29">
        <f>'MHB2019'!D26</f>
        <v>0</v>
      </c>
      <c r="D26" s="29">
        <f>'MHB2018'!D26</f>
        <v>0</v>
      </c>
      <c r="E26" s="29">
        <f>'MHB2017'!D26</f>
        <v>0</v>
      </c>
      <c r="F26" s="29">
        <f>'MHB2016'!D26</f>
        <v>0</v>
      </c>
      <c r="G26" s="29">
        <f>'MHB2015'!D26</f>
        <v>0</v>
      </c>
      <c r="H26" s="29">
        <f>'MHB2014'!D26</f>
        <v>0</v>
      </c>
      <c r="I26" s="29">
        <f>'MHB2013'!D26</f>
        <v>0</v>
      </c>
      <c r="J26" s="29">
        <f>'MHB2012'!D26</f>
        <v>0</v>
      </c>
      <c r="K26" s="29">
        <f>'MHB2011'!D26</f>
        <v>0</v>
      </c>
      <c r="L26" s="29">
        <f>'MHB2010'!D26</f>
        <v>0</v>
      </c>
      <c r="M26" s="29">
        <f>'MHB2009'!D26</f>
        <v>0</v>
      </c>
      <c r="N26" s="29">
        <f>'MHB2008'!D26</f>
        <v>0</v>
      </c>
      <c r="O26" s="29">
        <f>'MHB2007'!D26</f>
        <v>0</v>
      </c>
      <c r="P26" s="29">
        <f>'MHB2006'!D26</f>
        <v>0</v>
      </c>
      <c r="Q26" s="29">
        <f>'MHB2005'!D26</f>
        <v>0</v>
      </c>
      <c r="R26" s="29">
        <f>'MHB2004'!D26</f>
        <v>0</v>
      </c>
      <c r="S26" s="29">
        <f>'MHB2003'!D26</f>
        <v>0</v>
      </c>
      <c r="T26" s="29">
        <f>'MHB2002'!D26</f>
        <v>0</v>
      </c>
      <c r="U26" s="29">
        <f>'MHB2001'!D26</f>
        <v>0</v>
      </c>
    </row>
    <row r="27" spans="1:21" s="29" customFormat="1" x14ac:dyDescent="0.3">
      <c r="A27" s="29" t="s">
        <v>35</v>
      </c>
      <c r="B27" s="29">
        <f>'MHB2020'!D27</f>
        <v>0</v>
      </c>
      <c r="C27" s="29">
        <f>'MHB2019'!D27</f>
        <v>0</v>
      </c>
      <c r="D27" s="29">
        <f>'MHB2018'!D27</f>
        <v>0</v>
      </c>
      <c r="E27" s="29">
        <f>'MHB2017'!D27</f>
        <v>0</v>
      </c>
      <c r="F27" s="29">
        <f>'MHB2016'!D27</f>
        <v>0</v>
      </c>
      <c r="G27" s="29">
        <f>'MHB2015'!D27</f>
        <v>0</v>
      </c>
      <c r="H27" s="29">
        <f>'MHB2014'!D27</f>
        <v>0</v>
      </c>
      <c r="I27" s="29">
        <f>'MHB2013'!D27</f>
        <v>0</v>
      </c>
      <c r="J27" s="29">
        <f>'MHB2012'!D27</f>
        <v>0</v>
      </c>
      <c r="K27" s="29">
        <f>'MHB2011'!D27</f>
        <v>0</v>
      </c>
      <c r="L27" s="29">
        <f>'MHB2010'!D27</f>
        <v>0</v>
      </c>
      <c r="M27" s="29">
        <f>'MHB2009'!D27</f>
        <v>0</v>
      </c>
      <c r="N27" s="29">
        <f>'MHB2008'!D27</f>
        <v>0</v>
      </c>
      <c r="O27" s="29">
        <f>'MHB2007'!D27</f>
        <v>0</v>
      </c>
      <c r="P27" s="29">
        <f>'MHB2006'!D27</f>
        <v>0</v>
      </c>
      <c r="Q27" s="29">
        <f>'MHB2005'!D27</f>
        <v>0</v>
      </c>
      <c r="R27" s="29">
        <f>'MHB2004'!D27</f>
        <v>0</v>
      </c>
      <c r="S27" s="29">
        <f>'MHB2003'!D27</f>
        <v>0</v>
      </c>
      <c r="T27" s="29">
        <f>'MHB2002'!D27</f>
        <v>0</v>
      </c>
      <c r="U27" s="29">
        <f>'MHB2001'!D27</f>
        <v>0</v>
      </c>
    </row>
    <row r="28" spans="1:21" s="29" customFormat="1" x14ac:dyDescent="0.3">
      <c r="A28" s="29" t="s">
        <v>12</v>
      </c>
      <c r="B28" s="29">
        <f>'MHB2020'!D28</f>
        <v>2</v>
      </c>
      <c r="C28" s="29">
        <f>'MHB2019'!D28</f>
        <v>1</v>
      </c>
      <c r="D28" s="29">
        <f>'MHB2018'!D28</f>
        <v>0</v>
      </c>
      <c r="E28" s="29">
        <f>'MHB2017'!D28</f>
        <v>0</v>
      </c>
      <c r="F28" s="29">
        <f>'MHB2016'!D28</f>
        <v>2</v>
      </c>
      <c r="G28" s="29">
        <f>'MHB2015'!D28</f>
        <v>0</v>
      </c>
      <c r="H28" s="29">
        <f>'MHB2014'!D28</f>
        <v>1</v>
      </c>
      <c r="I28" s="29">
        <f>'MHB2013'!D28</f>
        <v>1</v>
      </c>
      <c r="J28" s="29">
        <f>'MHB2012'!D28</f>
        <v>1</v>
      </c>
      <c r="K28" s="29">
        <f>'MHB2011'!D28</f>
        <v>1</v>
      </c>
      <c r="L28" s="29">
        <f>'MHB2010'!D28</f>
        <v>1</v>
      </c>
      <c r="M28" s="29">
        <f>'MHB2009'!D28</f>
        <v>0</v>
      </c>
      <c r="N28" s="29">
        <f>'MHB2008'!D28</f>
        <v>3</v>
      </c>
      <c r="O28" s="29">
        <f>'MHB2007'!D28</f>
        <v>0</v>
      </c>
      <c r="P28" s="29">
        <f>'MHB2006'!D28</f>
        <v>0</v>
      </c>
      <c r="Q28" s="29">
        <f>'MHB2005'!D28</f>
        <v>3</v>
      </c>
      <c r="R28" s="29">
        <f>'MHB2004'!D28</f>
        <v>1</v>
      </c>
      <c r="S28" s="29">
        <f>'MHB2003'!D28</f>
        <v>4</v>
      </c>
      <c r="T28" s="29">
        <f>'MHB2002'!D28</f>
        <v>0</v>
      </c>
      <c r="U28" s="29">
        <f>'MHB2001'!D28</f>
        <v>0</v>
      </c>
    </row>
    <row r="29" spans="1:21" s="30" customFormat="1" x14ac:dyDescent="0.3">
      <c r="A29" s="30" t="s">
        <v>38</v>
      </c>
      <c r="B29" s="30">
        <f>'MHB2020'!D29</f>
        <v>4</v>
      </c>
      <c r="C29" s="30">
        <f>'MHB2019'!D29</f>
        <v>3</v>
      </c>
      <c r="D29" s="30">
        <f>'MHB2018'!D29</f>
        <v>3</v>
      </c>
      <c r="E29" s="30">
        <f>'MHB2017'!D29</f>
        <v>1</v>
      </c>
      <c r="F29" s="30">
        <f>'MHB2016'!D29</f>
        <v>3</v>
      </c>
      <c r="G29" s="30">
        <f>'MHB2015'!D29</f>
        <v>7</v>
      </c>
      <c r="H29" s="30">
        <f>'MHB2014'!D29</f>
        <v>5</v>
      </c>
      <c r="I29" s="30">
        <f>'MHB2013'!D29</f>
        <v>7</v>
      </c>
      <c r="J29" s="30">
        <f>'MHB2012'!D29</f>
        <v>9</v>
      </c>
      <c r="K29" s="30">
        <f>'MHB2011'!D29</f>
        <v>6</v>
      </c>
      <c r="L29" s="30">
        <f>'MHB2010'!D29</f>
        <v>2</v>
      </c>
      <c r="M29" s="30">
        <f>'MHB2009'!D29</f>
        <v>3</v>
      </c>
      <c r="N29" s="30">
        <f>'MHB2008'!D29</f>
        <v>12</v>
      </c>
      <c r="O29" s="30">
        <f>'MHB2007'!D29</f>
        <v>6</v>
      </c>
      <c r="P29" s="30">
        <f>'MHB2006'!D29</f>
        <v>3</v>
      </c>
      <c r="Q29" s="30">
        <f>'MHB2005'!D29</f>
        <v>14</v>
      </c>
      <c r="R29" s="30">
        <f>'MHB2004'!D29</f>
        <v>4</v>
      </c>
      <c r="S29" s="30">
        <f>'MHB2003'!D29</f>
        <v>9</v>
      </c>
      <c r="T29" s="30">
        <f>'MHB2002'!D29</f>
        <v>4</v>
      </c>
      <c r="U29" s="30">
        <f>'MHB2001'!D29</f>
        <v>18</v>
      </c>
    </row>
    <row r="30" spans="1:21" s="10" customFormat="1" x14ac:dyDescent="0.3">
      <c r="A30" s="10" t="s">
        <v>5</v>
      </c>
      <c r="B30" s="10">
        <f>'MHB2020'!D30</f>
        <v>0</v>
      </c>
      <c r="C30" s="10">
        <f>'MHB2019'!D30</f>
        <v>0</v>
      </c>
      <c r="D30" s="10">
        <f>'MHB2018'!D30</f>
        <v>0</v>
      </c>
      <c r="E30" s="10">
        <f>'MHB2017'!D30</f>
        <v>0</v>
      </c>
      <c r="F30" s="10">
        <f>'MHB2016'!D30</f>
        <v>0</v>
      </c>
      <c r="G30" s="10">
        <f>'MHB2015'!D30</f>
        <v>0</v>
      </c>
      <c r="H30" s="10">
        <f>'MHB2014'!D30</f>
        <v>0</v>
      </c>
      <c r="I30" s="10">
        <f>'MHB2013'!D30</f>
        <v>0</v>
      </c>
      <c r="J30" s="10">
        <f>'MHB2012'!D30</f>
        <v>0</v>
      </c>
      <c r="K30" s="10">
        <f>'MHB2011'!D30</f>
        <v>0</v>
      </c>
      <c r="L30" s="10">
        <f>'MHB2010'!D30</f>
        <v>0</v>
      </c>
      <c r="M30" s="10">
        <f>'MHB2009'!D30</f>
        <v>0</v>
      </c>
      <c r="N30" s="10">
        <f>'MHB2008'!D30</f>
        <v>1</v>
      </c>
      <c r="O30" s="10">
        <f>'MHB2007'!D30</f>
        <v>0</v>
      </c>
      <c r="P30" s="10">
        <f>'MHB2006'!D30</f>
        <v>3</v>
      </c>
      <c r="Q30" s="10">
        <f>'MHB2005'!D30</f>
        <v>2</v>
      </c>
      <c r="R30" s="10">
        <f>'MHB2004'!D30</f>
        <v>0</v>
      </c>
      <c r="S30" s="10">
        <f>'MHB2003'!D30</f>
        <v>3</v>
      </c>
      <c r="T30" s="10">
        <f>'MHB2002'!D30</f>
        <v>2</v>
      </c>
      <c r="U30" s="10">
        <f>'MHB2001'!D30</f>
        <v>0</v>
      </c>
    </row>
    <row r="31" spans="1:21" s="10" customFormat="1" x14ac:dyDescent="0.3">
      <c r="A31" s="10" t="s">
        <v>6</v>
      </c>
      <c r="B31" s="10">
        <f>'MHB2020'!D31</f>
        <v>0</v>
      </c>
      <c r="C31" s="10">
        <f>'MHB2019'!D31</f>
        <v>0</v>
      </c>
      <c r="D31" s="10">
        <f>'MHB2018'!D31</f>
        <v>0</v>
      </c>
      <c r="E31" s="10">
        <f>'MHB2017'!D31</f>
        <v>0</v>
      </c>
      <c r="F31" s="10">
        <f>'MHB2016'!D31</f>
        <v>0</v>
      </c>
      <c r="G31" s="10">
        <f>'MHB2015'!D31</f>
        <v>0</v>
      </c>
      <c r="H31" s="10">
        <f>'MHB2014'!D31</f>
        <v>0</v>
      </c>
      <c r="I31" s="10">
        <f>'MHB2013'!D31</f>
        <v>0</v>
      </c>
      <c r="J31" s="10">
        <f>'MHB2012'!D31</f>
        <v>0</v>
      </c>
      <c r="K31" s="10">
        <f>'MHB2011'!D31</f>
        <v>0</v>
      </c>
      <c r="L31" s="10">
        <f>'MHB2010'!D31</f>
        <v>0</v>
      </c>
      <c r="M31" s="10">
        <f>'MHB2009'!D31</f>
        <v>0</v>
      </c>
      <c r="N31" s="10">
        <f>'MHB2008'!D31</f>
        <v>0</v>
      </c>
      <c r="O31" s="10">
        <f>'MHB2007'!D31</f>
        <v>1</v>
      </c>
      <c r="P31" s="10">
        <f>'MHB2006'!D31</f>
        <v>0</v>
      </c>
      <c r="Q31" s="10">
        <f>'MHB2005'!D31</f>
        <v>0</v>
      </c>
      <c r="R31" s="10">
        <f>'MHB2004'!D31</f>
        <v>0</v>
      </c>
      <c r="S31" s="10">
        <f>'MHB2003'!D31</f>
        <v>0</v>
      </c>
      <c r="T31" s="10">
        <f>'MHB2002'!D31</f>
        <v>0</v>
      </c>
      <c r="U31" s="10">
        <f>'MHB2001'!D31</f>
        <v>0</v>
      </c>
    </row>
    <row r="32" spans="1:21" s="10" customFormat="1" x14ac:dyDescent="0.3">
      <c r="A32" s="10" t="s">
        <v>33</v>
      </c>
      <c r="B32" s="10">
        <f>'MHB2020'!D32</f>
        <v>0</v>
      </c>
      <c r="C32" s="10">
        <f>'MHB2019'!D32</f>
        <v>0</v>
      </c>
      <c r="D32" s="10">
        <f>'MHB2018'!D32</f>
        <v>0</v>
      </c>
      <c r="E32" s="10">
        <f>'MHB2017'!D32</f>
        <v>0</v>
      </c>
      <c r="F32" s="10">
        <f>'MHB2016'!D32</f>
        <v>0</v>
      </c>
      <c r="G32" s="10">
        <f>'MHB2015'!D32</f>
        <v>0</v>
      </c>
      <c r="H32" s="10">
        <f>'MHB2014'!D32</f>
        <v>0</v>
      </c>
      <c r="I32" s="10">
        <f>'MHB2013'!D32</f>
        <v>0</v>
      </c>
      <c r="J32" s="10">
        <f>'MHB2012'!D32</f>
        <v>0</v>
      </c>
      <c r="K32" s="10">
        <f>'MHB2011'!D32</f>
        <v>0</v>
      </c>
      <c r="L32" s="10">
        <f>'MHB2010'!D32</f>
        <v>0</v>
      </c>
      <c r="M32" s="10">
        <f>'MHB2009'!D32</f>
        <v>0</v>
      </c>
      <c r="N32" s="10">
        <f>'MHB2008'!D32</f>
        <v>0</v>
      </c>
      <c r="O32" s="10">
        <f>'MHB2007'!D32</f>
        <v>0</v>
      </c>
      <c r="P32" s="10">
        <f>'MHB2006'!D32</f>
        <v>0</v>
      </c>
      <c r="Q32" s="10">
        <f>'MHB2005'!D32</f>
        <v>0</v>
      </c>
      <c r="R32" s="10">
        <f>'MHB2004'!D32</f>
        <v>0</v>
      </c>
      <c r="S32" s="10">
        <f>'MHB2003'!D32</f>
        <v>0</v>
      </c>
      <c r="T32" s="10">
        <f>'MHB2002'!D32</f>
        <v>0</v>
      </c>
      <c r="U32" s="10">
        <f>'MHB2001'!D32</f>
        <v>0</v>
      </c>
    </row>
    <row r="33" spans="1:21" s="10" customFormat="1" x14ac:dyDescent="0.3">
      <c r="A33" s="10" t="s">
        <v>8</v>
      </c>
      <c r="B33" s="10">
        <f>'MHB2020'!D33</f>
        <v>0</v>
      </c>
      <c r="C33" s="10">
        <f>'MHB2019'!D33</f>
        <v>0</v>
      </c>
      <c r="D33" s="10">
        <f>'MHB2018'!D33</f>
        <v>0</v>
      </c>
      <c r="E33" s="10">
        <f>'MHB2017'!D33</f>
        <v>0</v>
      </c>
      <c r="F33" s="10">
        <f>'MHB2016'!D33</f>
        <v>0</v>
      </c>
      <c r="G33" s="10">
        <f>'MHB2015'!D33</f>
        <v>0</v>
      </c>
      <c r="H33" s="10">
        <f>'MHB2014'!D33</f>
        <v>0</v>
      </c>
      <c r="I33" s="10">
        <f>'MHB2013'!D33</f>
        <v>0</v>
      </c>
      <c r="J33" s="10">
        <f>'MHB2012'!D33</f>
        <v>0</v>
      </c>
      <c r="K33" s="10">
        <f>'MHB2011'!D33</f>
        <v>0</v>
      </c>
      <c r="L33" s="10">
        <f>'MHB2010'!D33</f>
        <v>0</v>
      </c>
      <c r="M33" s="10">
        <f>'MHB2009'!D33</f>
        <v>0</v>
      </c>
      <c r="N33" s="10">
        <f>'MHB2008'!D33</f>
        <v>1</v>
      </c>
      <c r="O33" s="10">
        <f>'MHB2007'!D33</f>
        <v>1</v>
      </c>
      <c r="P33" s="10">
        <f>'MHB2006'!D33</f>
        <v>0</v>
      </c>
      <c r="Q33" s="10">
        <f>'MHB2005'!D33</f>
        <v>0</v>
      </c>
      <c r="R33" s="10">
        <f>'MHB2004'!D33</f>
        <v>1</v>
      </c>
      <c r="S33" s="10">
        <f>'MHB2003'!D33</f>
        <v>1</v>
      </c>
      <c r="T33" s="10">
        <f>'MHB2002'!D33</f>
        <v>0</v>
      </c>
      <c r="U33" s="10">
        <f>'MHB2001'!D33</f>
        <v>0</v>
      </c>
    </row>
    <row r="34" spans="1:21" s="10" customFormat="1" x14ac:dyDescent="0.3">
      <c r="A34" s="10" t="s">
        <v>9</v>
      </c>
      <c r="B34" s="10">
        <f>'MHB2020'!D34</f>
        <v>0</v>
      </c>
      <c r="C34" s="10">
        <f>'MHB2019'!D34</f>
        <v>0</v>
      </c>
      <c r="D34" s="10">
        <f>'MHB2018'!D34</f>
        <v>0</v>
      </c>
      <c r="E34" s="10">
        <f>'MHB2017'!D34</f>
        <v>0</v>
      </c>
      <c r="F34" s="10">
        <f>'MHB2016'!D34</f>
        <v>0</v>
      </c>
      <c r="G34" s="10">
        <f>'MHB2015'!D34</f>
        <v>0</v>
      </c>
      <c r="H34" s="10">
        <f>'MHB2014'!D34</f>
        <v>0</v>
      </c>
      <c r="I34" s="10">
        <f>'MHB2013'!D34</f>
        <v>0</v>
      </c>
      <c r="J34" s="10">
        <f>'MHB2012'!D34</f>
        <v>0</v>
      </c>
      <c r="K34" s="10">
        <f>'MHB2011'!D34</f>
        <v>0</v>
      </c>
      <c r="L34" s="10">
        <f>'MHB2010'!D34</f>
        <v>0</v>
      </c>
      <c r="M34" s="10">
        <f>'MHB2009'!D34</f>
        <v>0</v>
      </c>
      <c r="N34" s="10">
        <f>'MHB2008'!D34</f>
        <v>0</v>
      </c>
      <c r="O34" s="10">
        <f>'MHB2007'!D34</f>
        <v>0</v>
      </c>
      <c r="P34" s="10">
        <f>'MHB2006'!D34</f>
        <v>0</v>
      </c>
      <c r="Q34" s="10">
        <f>'MHB2005'!D34</f>
        <v>0</v>
      </c>
      <c r="R34" s="10">
        <f>'MHB2004'!D34</f>
        <v>0</v>
      </c>
      <c r="S34" s="10">
        <f>'MHB2003'!D34</f>
        <v>0</v>
      </c>
      <c r="T34" s="10">
        <f>'MHB2002'!D34</f>
        <v>0</v>
      </c>
      <c r="U34" s="10">
        <f>'MHB2001'!D34</f>
        <v>0</v>
      </c>
    </row>
    <row r="35" spans="1:21" s="10" customFormat="1" x14ac:dyDescent="0.3">
      <c r="A35" s="10" t="s">
        <v>10</v>
      </c>
      <c r="B35" s="10">
        <f>'MHB2020'!D35</f>
        <v>0</v>
      </c>
      <c r="C35" s="10">
        <f>'MHB2019'!D35</f>
        <v>0</v>
      </c>
      <c r="D35" s="10">
        <f>'MHB2018'!D35</f>
        <v>0</v>
      </c>
      <c r="E35" s="10">
        <f>'MHB2017'!D35</f>
        <v>0</v>
      </c>
      <c r="F35" s="10">
        <f>'MHB2016'!D35</f>
        <v>0</v>
      </c>
      <c r="G35" s="10">
        <f>'MHB2015'!D35</f>
        <v>0</v>
      </c>
      <c r="H35" s="10">
        <f>'MHB2014'!D35</f>
        <v>0</v>
      </c>
      <c r="I35" s="10">
        <f>'MHB2013'!D35</f>
        <v>0</v>
      </c>
      <c r="J35" s="10">
        <f>'MHB2012'!D35</f>
        <v>0</v>
      </c>
      <c r="K35" s="10">
        <f>'MHB2011'!D35</f>
        <v>0</v>
      </c>
      <c r="L35" s="10">
        <f>'MHB2010'!D35</f>
        <v>0</v>
      </c>
      <c r="M35" s="10">
        <f>'MHB2009'!D35</f>
        <v>0</v>
      </c>
      <c r="N35" s="10">
        <f>'MHB2008'!D35</f>
        <v>0</v>
      </c>
      <c r="O35" s="10">
        <f>'MHB2007'!D35</f>
        <v>0</v>
      </c>
      <c r="P35" s="10">
        <f>'MHB2006'!D35</f>
        <v>0</v>
      </c>
      <c r="Q35" s="10">
        <f>'MHB2005'!D35</f>
        <v>0</v>
      </c>
      <c r="R35" s="10">
        <f>'MHB2004'!D35</f>
        <v>0</v>
      </c>
      <c r="S35" s="10">
        <f>'MHB2003'!D35</f>
        <v>0</v>
      </c>
      <c r="T35" s="10">
        <f>'MHB2002'!D35</f>
        <v>0</v>
      </c>
      <c r="U35" s="10">
        <f>'MHB2001'!D35</f>
        <v>0</v>
      </c>
    </row>
    <row r="36" spans="1:21" s="10" customFormat="1" x14ac:dyDescent="0.3">
      <c r="A36" s="10" t="s">
        <v>35</v>
      </c>
      <c r="B36" s="10">
        <f>'MHB2020'!D36</f>
        <v>0</v>
      </c>
      <c r="C36" s="10">
        <f>'MHB2019'!D36</f>
        <v>0</v>
      </c>
      <c r="D36" s="10">
        <f>'MHB2018'!D36</f>
        <v>0</v>
      </c>
      <c r="E36" s="10">
        <f>'MHB2017'!D36</f>
        <v>0</v>
      </c>
      <c r="F36" s="10">
        <f>'MHB2016'!D36</f>
        <v>0</v>
      </c>
      <c r="G36" s="10">
        <f>'MHB2015'!D36</f>
        <v>0</v>
      </c>
      <c r="H36" s="10">
        <f>'MHB2014'!D36</f>
        <v>0</v>
      </c>
      <c r="I36" s="10">
        <f>'MHB2013'!D36</f>
        <v>0</v>
      </c>
      <c r="J36" s="10">
        <f>'MHB2012'!D36</f>
        <v>0</v>
      </c>
      <c r="K36" s="10">
        <f>'MHB2011'!D36</f>
        <v>0</v>
      </c>
      <c r="L36" s="10">
        <f>'MHB2010'!D36</f>
        <v>0</v>
      </c>
      <c r="M36" s="10">
        <f>'MHB2009'!D36</f>
        <v>0</v>
      </c>
      <c r="N36" s="10">
        <f>'MHB2008'!D36</f>
        <v>0</v>
      </c>
      <c r="O36" s="10">
        <f>'MHB2007'!D36</f>
        <v>0</v>
      </c>
      <c r="P36" s="10">
        <f>'MHB2006'!D36</f>
        <v>0</v>
      </c>
      <c r="Q36" s="10">
        <f>'MHB2005'!D36</f>
        <v>0</v>
      </c>
      <c r="R36" s="10">
        <f>'MHB2004'!D36</f>
        <v>0</v>
      </c>
      <c r="S36" s="10">
        <f>'MHB2003'!D36</f>
        <v>0</v>
      </c>
      <c r="T36" s="10">
        <f>'MHB2002'!D36</f>
        <v>0</v>
      </c>
      <c r="U36" s="10">
        <f>'MHB2001'!D36</f>
        <v>0</v>
      </c>
    </row>
    <row r="37" spans="1:21" s="10" customFormat="1" x14ac:dyDescent="0.3">
      <c r="A37" s="10" t="s">
        <v>12</v>
      </c>
      <c r="B37" s="10">
        <f>'MHB2020'!D37</f>
        <v>0</v>
      </c>
      <c r="C37" s="10">
        <f>'MHB2019'!D37</f>
        <v>0</v>
      </c>
      <c r="D37" s="10">
        <f>'MHB2018'!D37</f>
        <v>0</v>
      </c>
      <c r="E37" s="10">
        <f>'MHB2017'!D37</f>
        <v>0</v>
      </c>
      <c r="F37" s="10">
        <f>'MHB2016'!D37</f>
        <v>0</v>
      </c>
      <c r="G37" s="10">
        <f>'MHB2015'!D37</f>
        <v>0</v>
      </c>
      <c r="H37" s="10">
        <f>'MHB2014'!D37</f>
        <v>0</v>
      </c>
      <c r="I37" s="10">
        <f>'MHB2013'!D37</f>
        <v>0</v>
      </c>
      <c r="J37" s="10">
        <f>'MHB2012'!D37</f>
        <v>0</v>
      </c>
      <c r="K37" s="10">
        <f>'MHB2011'!D37</f>
        <v>0</v>
      </c>
      <c r="L37" s="10">
        <f>'MHB2010'!D37</f>
        <v>0</v>
      </c>
      <c r="M37" s="10">
        <f>'MHB2009'!D37</f>
        <v>0</v>
      </c>
      <c r="N37" s="10">
        <f>'MHB2008'!D37</f>
        <v>1</v>
      </c>
      <c r="O37" s="10">
        <f>'MHB2007'!D37</f>
        <v>0</v>
      </c>
      <c r="P37" s="10">
        <f>'MHB2006'!D37</f>
        <v>0</v>
      </c>
      <c r="Q37" s="10">
        <f>'MHB2005'!D37</f>
        <v>0</v>
      </c>
      <c r="R37" s="10">
        <f>'MHB2004'!D37</f>
        <v>1</v>
      </c>
      <c r="S37" s="10">
        <f>'MHB2003'!D37</f>
        <v>2</v>
      </c>
      <c r="T37" s="10">
        <f>'MHB2002'!D37</f>
        <v>1</v>
      </c>
      <c r="U37" s="10">
        <f>'MHB2001'!D37</f>
        <v>0</v>
      </c>
    </row>
    <row r="38" spans="1:21" s="31" customFormat="1" x14ac:dyDescent="0.3">
      <c r="A38" s="31" t="s">
        <v>37</v>
      </c>
      <c r="B38" s="31">
        <f>'MHB2020'!D38</f>
        <v>0</v>
      </c>
      <c r="C38" s="31">
        <f>'MHB2019'!D38</f>
        <v>0</v>
      </c>
      <c r="D38" s="31">
        <f>'MHB2018'!D38</f>
        <v>0</v>
      </c>
      <c r="E38" s="31">
        <f>'MHB2017'!D38</f>
        <v>0</v>
      </c>
      <c r="F38" s="31">
        <f>'MHB2016'!D38</f>
        <v>0</v>
      </c>
      <c r="G38" s="31">
        <f>'MHB2015'!D38</f>
        <v>0</v>
      </c>
      <c r="H38" s="31">
        <f>'MHB2014'!D38</f>
        <v>0</v>
      </c>
      <c r="I38" s="31">
        <f>'MHB2013'!D38</f>
        <v>0</v>
      </c>
      <c r="J38" s="31">
        <f>'MHB2012'!D38</f>
        <v>0</v>
      </c>
      <c r="K38" s="31">
        <f>'MHB2011'!D38</f>
        <v>0</v>
      </c>
      <c r="L38" s="31">
        <f>'MHB2010'!D38</f>
        <v>0</v>
      </c>
      <c r="M38" s="31">
        <f>'MHB2009'!D38</f>
        <v>0</v>
      </c>
      <c r="N38" s="31">
        <f>'MHB2008'!D38</f>
        <v>3</v>
      </c>
      <c r="O38" s="31">
        <f>'MHB2007'!D38</f>
        <v>2</v>
      </c>
      <c r="P38" s="31">
        <f>'MHB2006'!D38</f>
        <v>3</v>
      </c>
      <c r="Q38" s="31">
        <f>'MHB2005'!D38</f>
        <v>2</v>
      </c>
      <c r="R38" s="31">
        <f>'MHB2004'!D38</f>
        <v>2</v>
      </c>
      <c r="S38" s="31">
        <f>'MHB2003'!D38</f>
        <v>6</v>
      </c>
      <c r="T38" s="31">
        <f>'MHB2002'!D38</f>
        <v>3</v>
      </c>
      <c r="U38" s="31">
        <f>'MHB2001'!D38</f>
        <v>0</v>
      </c>
    </row>
    <row r="40" spans="1:21" x14ac:dyDescent="0.3">
      <c r="B40">
        <v>2019</v>
      </c>
      <c r="C40">
        <v>2018</v>
      </c>
      <c r="D40">
        <v>2017</v>
      </c>
      <c r="E40">
        <v>2016</v>
      </c>
      <c r="F40">
        <v>2015</v>
      </c>
      <c r="G40">
        <v>2014</v>
      </c>
      <c r="H40">
        <v>2013</v>
      </c>
      <c r="I40">
        <v>2012</v>
      </c>
      <c r="J40">
        <v>2011</v>
      </c>
      <c r="K40">
        <v>2010</v>
      </c>
      <c r="L40">
        <v>2009</v>
      </c>
      <c r="M40">
        <v>2008</v>
      </c>
      <c r="N40">
        <v>2007</v>
      </c>
      <c r="O40">
        <v>2006</v>
      </c>
      <c r="P40">
        <v>2005</v>
      </c>
      <c r="Q40">
        <v>2004</v>
      </c>
      <c r="R40">
        <v>2003</v>
      </c>
      <c r="S40">
        <v>2002</v>
      </c>
      <c r="T40">
        <v>2001</v>
      </c>
      <c r="U40">
        <v>2000</v>
      </c>
    </row>
    <row r="41" spans="1:21" x14ac:dyDescent="0.3">
      <c r="A41" s="3" t="s">
        <v>5</v>
      </c>
      <c r="B41">
        <f>B3+B12+B21+B30</f>
        <v>1</v>
      </c>
      <c r="C41">
        <f t="shared" ref="C41:U49" si="0">C3+C12+C21+C30</f>
        <v>2</v>
      </c>
      <c r="D41">
        <f t="shared" si="0"/>
        <v>3</v>
      </c>
      <c r="E41">
        <f t="shared" si="0"/>
        <v>1</v>
      </c>
      <c r="F41">
        <f t="shared" si="0"/>
        <v>1</v>
      </c>
      <c r="G41">
        <f t="shared" si="0"/>
        <v>7</v>
      </c>
      <c r="H41">
        <f t="shared" si="0"/>
        <v>4</v>
      </c>
      <c r="I41">
        <f t="shared" si="0"/>
        <v>3</v>
      </c>
      <c r="J41">
        <f t="shared" si="0"/>
        <v>6</v>
      </c>
      <c r="K41">
        <f t="shared" si="0"/>
        <v>4</v>
      </c>
      <c r="L41">
        <f t="shared" si="0"/>
        <v>1</v>
      </c>
      <c r="M41">
        <f t="shared" si="0"/>
        <v>2</v>
      </c>
      <c r="N41">
        <f t="shared" si="0"/>
        <v>9</v>
      </c>
      <c r="O41">
        <f t="shared" si="0"/>
        <v>4</v>
      </c>
      <c r="P41">
        <f t="shared" si="0"/>
        <v>6</v>
      </c>
      <c r="Q41">
        <f t="shared" si="0"/>
        <v>12</v>
      </c>
      <c r="R41">
        <f t="shared" si="0"/>
        <v>1</v>
      </c>
      <c r="S41">
        <f t="shared" si="0"/>
        <v>8</v>
      </c>
      <c r="T41">
        <f t="shared" si="0"/>
        <v>4</v>
      </c>
      <c r="U41">
        <f t="shared" si="0"/>
        <v>17</v>
      </c>
    </row>
    <row r="42" spans="1:21" x14ac:dyDescent="0.3">
      <c r="A42" s="3" t="s">
        <v>6</v>
      </c>
      <c r="B42">
        <f t="shared" ref="B42:Q49" si="1">B4+B13+B22+B31</f>
        <v>0</v>
      </c>
      <c r="C42">
        <f t="shared" si="1"/>
        <v>0</v>
      </c>
      <c r="D42">
        <f t="shared" si="1"/>
        <v>0</v>
      </c>
      <c r="E42">
        <f t="shared" si="1"/>
        <v>0</v>
      </c>
      <c r="F42">
        <f t="shared" si="1"/>
        <v>0</v>
      </c>
      <c r="G42">
        <f t="shared" si="1"/>
        <v>0</v>
      </c>
      <c r="H42">
        <f t="shared" si="1"/>
        <v>0</v>
      </c>
      <c r="I42">
        <f t="shared" si="1"/>
        <v>1</v>
      </c>
      <c r="J42">
        <f t="shared" si="1"/>
        <v>1</v>
      </c>
      <c r="K42">
        <f t="shared" si="1"/>
        <v>0</v>
      </c>
      <c r="L42">
        <f t="shared" si="1"/>
        <v>0</v>
      </c>
      <c r="M42">
        <f t="shared" si="1"/>
        <v>0</v>
      </c>
      <c r="N42">
        <f t="shared" si="1"/>
        <v>0</v>
      </c>
      <c r="O42">
        <f t="shared" si="1"/>
        <v>1</v>
      </c>
      <c r="P42">
        <f t="shared" si="1"/>
        <v>0</v>
      </c>
      <c r="Q42">
        <f t="shared" si="1"/>
        <v>0</v>
      </c>
      <c r="R42">
        <f t="shared" si="0"/>
        <v>0</v>
      </c>
      <c r="S42">
        <f t="shared" si="0"/>
        <v>0</v>
      </c>
      <c r="T42">
        <f t="shared" si="0"/>
        <v>0</v>
      </c>
      <c r="U42">
        <f t="shared" si="0"/>
        <v>0</v>
      </c>
    </row>
    <row r="43" spans="1:21" x14ac:dyDescent="0.3">
      <c r="A43" s="3" t="s">
        <v>33</v>
      </c>
      <c r="B43">
        <f t="shared" si="1"/>
        <v>0</v>
      </c>
      <c r="C43">
        <f t="shared" si="0"/>
        <v>0</v>
      </c>
      <c r="D43">
        <f t="shared" si="0"/>
        <v>0</v>
      </c>
      <c r="E43">
        <f t="shared" si="0"/>
        <v>0</v>
      </c>
      <c r="F43">
        <f t="shared" si="0"/>
        <v>0</v>
      </c>
      <c r="G43">
        <f t="shared" si="0"/>
        <v>0</v>
      </c>
      <c r="H43">
        <f t="shared" si="0"/>
        <v>0</v>
      </c>
      <c r="I43">
        <f t="shared" si="0"/>
        <v>0</v>
      </c>
      <c r="J43">
        <f t="shared" si="0"/>
        <v>0</v>
      </c>
      <c r="K43">
        <f t="shared" si="0"/>
        <v>0</v>
      </c>
      <c r="L43">
        <f t="shared" si="0"/>
        <v>0</v>
      </c>
      <c r="M43">
        <f t="shared" si="0"/>
        <v>0</v>
      </c>
      <c r="N43">
        <f t="shared" si="0"/>
        <v>0</v>
      </c>
      <c r="O43">
        <f t="shared" si="0"/>
        <v>0</v>
      </c>
      <c r="P43">
        <f t="shared" si="0"/>
        <v>0</v>
      </c>
      <c r="Q43">
        <f t="shared" si="0"/>
        <v>0</v>
      </c>
      <c r="R43">
        <f t="shared" si="0"/>
        <v>0</v>
      </c>
      <c r="S43">
        <f t="shared" si="0"/>
        <v>0</v>
      </c>
      <c r="T43">
        <f t="shared" si="0"/>
        <v>0</v>
      </c>
      <c r="U43">
        <f t="shared" si="0"/>
        <v>0</v>
      </c>
    </row>
    <row r="44" spans="1:21" x14ac:dyDescent="0.3">
      <c r="A44" s="3" t="s">
        <v>8</v>
      </c>
      <c r="B44">
        <f t="shared" si="1"/>
        <v>1</v>
      </c>
      <c r="C44">
        <f t="shared" si="0"/>
        <v>0</v>
      </c>
      <c r="D44">
        <f t="shared" si="0"/>
        <v>0</v>
      </c>
      <c r="E44">
        <f t="shared" si="0"/>
        <v>0</v>
      </c>
      <c r="F44">
        <f t="shared" si="0"/>
        <v>0</v>
      </c>
      <c r="G44">
        <f t="shared" si="0"/>
        <v>0</v>
      </c>
      <c r="H44">
        <f t="shared" si="0"/>
        <v>0</v>
      </c>
      <c r="I44">
        <f t="shared" si="0"/>
        <v>0</v>
      </c>
      <c r="J44">
        <f t="shared" si="0"/>
        <v>0</v>
      </c>
      <c r="K44">
        <f t="shared" si="0"/>
        <v>1</v>
      </c>
      <c r="L44">
        <f t="shared" si="0"/>
        <v>0</v>
      </c>
      <c r="M44">
        <f t="shared" si="0"/>
        <v>1</v>
      </c>
      <c r="N44">
        <f t="shared" si="0"/>
        <v>1</v>
      </c>
      <c r="O44">
        <f t="shared" si="0"/>
        <v>3</v>
      </c>
      <c r="P44">
        <f t="shared" si="0"/>
        <v>0</v>
      </c>
      <c r="Q44">
        <f t="shared" si="0"/>
        <v>0</v>
      </c>
      <c r="R44">
        <f t="shared" si="0"/>
        <v>2</v>
      </c>
      <c r="S44">
        <f t="shared" si="0"/>
        <v>1</v>
      </c>
      <c r="T44">
        <f t="shared" si="0"/>
        <v>2</v>
      </c>
      <c r="U44">
        <f t="shared" si="0"/>
        <v>1</v>
      </c>
    </row>
    <row r="45" spans="1:21" x14ac:dyDescent="0.3">
      <c r="A45" s="3" t="s">
        <v>9</v>
      </c>
      <c r="B45">
        <f t="shared" si="1"/>
        <v>0</v>
      </c>
      <c r="C45">
        <f t="shared" si="0"/>
        <v>0</v>
      </c>
      <c r="D45">
        <f t="shared" si="0"/>
        <v>0</v>
      </c>
      <c r="E45">
        <f t="shared" si="0"/>
        <v>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2</v>
      </c>
      <c r="J45">
        <f t="shared" si="0"/>
        <v>1</v>
      </c>
      <c r="K45">
        <f t="shared" si="0"/>
        <v>0</v>
      </c>
      <c r="L45">
        <f t="shared" si="0"/>
        <v>0</v>
      </c>
      <c r="M45">
        <f t="shared" si="0"/>
        <v>0</v>
      </c>
      <c r="N45">
        <f t="shared" si="0"/>
        <v>1</v>
      </c>
      <c r="O45">
        <f t="shared" si="0"/>
        <v>0</v>
      </c>
      <c r="P45">
        <f t="shared" si="0"/>
        <v>0</v>
      </c>
      <c r="Q45">
        <f t="shared" si="0"/>
        <v>1</v>
      </c>
      <c r="R45">
        <f t="shared" si="0"/>
        <v>1</v>
      </c>
      <c r="S45">
        <f t="shared" si="0"/>
        <v>0</v>
      </c>
      <c r="T45">
        <f t="shared" si="0"/>
        <v>0</v>
      </c>
      <c r="U45">
        <f t="shared" si="0"/>
        <v>0</v>
      </c>
    </row>
    <row r="46" spans="1:21" x14ac:dyDescent="0.3">
      <c r="A46" s="3" t="s">
        <v>10</v>
      </c>
      <c r="B46">
        <f t="shared" si="1"/>
        <v>0</v>
      </c>
      <c r="C46">
        <f t="shared" si="0"/>
        <v>0</v>
      </c>
      <c r="D46">
        <f t="shared" si="0"/>
        <v>0</v>
      </c>
      <c r="E46">
        <f t="shared" si="0"/>
        <v>0</v>
      </c>
      <c r="F46">
        <f t="shared" si="0"/>
        <v>0</v>
      </c>
      <c r="G46">
        <f t="shared" si="0"/>
        <v>0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0"/>
        <v>0</v>
      </c>
      <c r="M46">
        <f t="shared" si="0"/>
        <v>0</v>
      </c>
      <c r="N46">
        <f t="shared" si="0"/>
        <v>0</v>
      </c>
      <c r="O46">
        <f t="shared" si="0"/>
        <v>0</v>
      </c>
      <c r="P46">
        <f t="shared" si="0"/>
        <v>0</v>
      </c>
      <c r="Q46">
        <f t="shared" si="0"/>
        <v>0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</row>
    <row r="47" spans="1:21" x14ac:dyDescent="0.3">
      <c r="A47" s="3" t="s">
        <v>35</v>
      </c>
      <c r="B47">
        <f t="shared" si="1"/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0"/>
        <v>0</v>
      </c>
      <c r="M47">
        <f t="shared" si="0"/>
        <v>0</v>
      </c>
      <c r="N47">
        <f t="shared" si="0"/>
        <v>0</v>
      </c>
      <c r="O47">
        <f t="shared" si="0"/>
        <v>0</v>
      </c>
      <c r="P47">
        <f t="shared" si="0"/>
        <v>0</v>
      </c>
      <c r="Q47">
        <f t="shared" si="0"/>
        <v>0</v>
      </c>
      <c r="R47">
        <f t="shared" si="0"/>
        <v>0</v>
      </c>
      <c r="S47">
        <f t="shared" si="0"/>
        <v>0</v>
      </c>
      <c r="T47">
        <f t="shared" si="0"/>
        <v>0</v>
      </c>
      <c r="U47">
        <f t="shared" si="0"/>
        <v>0</v>
      </c>
    </row>
    <row r="48" spans="1:21" x14ac:dyDescent="0.3">
      <c r="A48" s="3" t="s">
        <v>12</v>
      </c>
      <c r="B48">
        <f t="shared" si="1"/>
        <v>2</v>
      </c>
      <c r="C48">
        <f t="shared" si="0"/>
        <v>1</v>
      </c>
      <c r="D48">
        <f t="shared" si="0"/>
        <v>0</v>
      </c>
      <c r="E48">
        <f t="shared" si="0"/>
        <v>0</v>
      </c>
      <c r="F48">
        <f t="shared" si="0"/>
        <v>2</v>
      </c>
      <c r="G48">
        <f t="shared" si="0"/>
        <v>0</v>
      </c>
      <c r="H48">
        <f t="shared" si="0"/>
        <v>1</v>
      </c>
      <c r="I48">
        <f t="shared" si="0"/>
        <v>1</v>
      </c>
      <c r="J48">
        <f t="shared" si="0"/>
        <v>1</v>
      </c>
      <c r="K48">
        <f t="shared" si="0"/>
        <v>1</v>
      </c>
      <c r="L48">
        <f t="shared" si="0"/>
        <v>1</v>
      </c>
      <c r="M48">
        <f t="shared" si="0"/>
        <v>0</v>
      </c>
      <c r="N48">
        <f t="shared" si="0"/>
        <v>4</v>
      </c>
      <c r="O48">
        <f t="shared" si="0"/>
        <v>0</v>
      </c>
      <c r="P48">
        <f t="shared" si="0"/>
        <v>0</v>
      </c>
      <c r="Q48">
        <f t="shared" si="0"/>
        <v>3</v>
      </c>
      <c r="R48">
        <f t="shared" si="0"/>
        <v>2</v>
      </c>
      <c r="S48">
        <f t="shared" si="0"/>
        <v>6</v>
      </c>
      <c r="T48">
        <f t="shared" si="0"/>
        <v>1</v>
      </c>
      <c r="U48">
        <f t="shared" si="0"/>
        <v>0</v>
      </c>
    </row>
    <row r="49" spans="1:21" x14ac:dyDescent="0.3">
      <c r="A49" s="3" t="s">
        <v>32</v>
      </c>
      <c r="B49">
        <f t="shared" si="1"/>
        <v>4</v>
      </c>
      <c r="C49">
        <f t="shared" si="0"/>
        <v>3</v>
      </c>
      <c r="D49">
        <f t="shared" si="0"/>
        <v>3</v>
      </c>
      <c r="E49">
        <f t="shared" si="0"/>
        <v>1</v>
      </c>
      <c r="F49">
        <f t="shared" si="0"/>
        <v>3</v>
      </c>
      <c r="G49">
        <f t="shared" si="0"/>
        <v>7</v>
      </c>
      <c r="H49">
        <f t="shared" si="0"/>
        <v>5</v>
      </c>
      <c r="I49">
        <f t="shared" si="0"/>
        <v>7</v>
      </c>
      <c r="J49">
        <f t="shared" si="0"/>
        <v>9</v>
      </c>
      <c r="K49">
        <f t="shared" si="0"/>
        <v>6</v>
      </c>
      <c r="L49">
        <f t="shared" si="0"/>
        <v>2</v>
      </c>
      <c r="M49">
        <f t="shared" si="0"/>
        <v>3</v>
      </c>
      <c r="N49">
        <f t="shared" si="0"/>
        <v>15</v>
      </c>
      <c r="O49">
        <f t="shared" si="0"/>
        <v>8</v>
      </c>
      <c r="P49">
        <f t="shared" si="0"/>
        <v>6</v>
      </c>
      <c r="Q49">
        <f t="shared" si="0"/>
        <v>16</v>
      </c>
      <c r="R49">
        <f t="shared" si="0"/>
        <v>6</v>
      </c>
      <c r="S49">
        <f t="shared" si="0"/>
        <v>15</v>
      </c>
      <c r="T49">
        <f t="shared" si="0"/>
        <v>7</v>
      </c>
      <c r="U49">
        <f t="shared" si="0"/>
        <v>18</v>
      </c>
    </row>
    <row r="51" spans="1:21" x14ac:dyDescent="0.3">
      <c r="A51" t="s">
        <v>209</v>
      </c>
      <c r="B51">
        <f>'MHB2020'!D40</f>
        <v>0</v>
      </c>
      <c r="C51">
        <f>'MHB2019'!D40</f>
        <v>0</v>
      </c>
      <c r="D51">
        <f>'MHB2018'!D40</f>
        <v>0</v>
      </c>
      <c r="E51">
        <f>'MHB2017'!D40</f>
        <v>0</v>
      </c>
      <c r="F51">
        <f>'MHB2016'!D40</f>
        <v>0</v>
      </c>
      <c r="G51">
        <f>'MHB2015'!D40</f>
        <v>0</v>
      </c>
      <c r="H51">
        <f>'MHB2014'!D40</f>
        <v>0</v>
      </c>
      <c r="I51">
        <f>'MHB2013'!D40</f>
        <v>0</v>
      </c>
      <c r="J51">
        <f>'MHB2012'!D40</f>
        <v>0</v>
      </c>
      <c r="K51">
        <f>'MHB2011'!D40</f>
        <v>0</v>
      </c>
      <c r="L51">
        <f>'MHB2010'!D40</f>
        <v>0</v>
      </c>
      <c r="M51">
        <f>'MHB2009'!D40</f>
        <v>0</v>
      </c>
      <c r="N51">
        <f>'MHB2008'!D40</f>
        <v>0</v>
      </c>
      <c r="O51">
        <f>'MHB2007'!D40</f>
        <v>0</v>
      </c>
      <c r="P51">
        <f>'MHB2006'!D40</f>
        <v>0</v>
      </c>
      <c r="Q51">
        <f>'MHB2005'!D40</f>
        <v>0</v>
      </c>
      <c r="R51">
        <f>'MHB2004'!D40</f>
        <v>0</v>
      </c>
      <c r="S51">
        <f>'MHB2003'!D40</f>
        <v>0</v>
      </c>
      <c r="T51">
        <f>'MHB2002'!D40</f>
        <v>0</v>
      </c>
      <c r="U51">
        <f>'MHB2001'!D40</f>
        <v>0</v>
      </c>
    </row>
    <row r="52" spans="1:21" x14ac:dyDescent="0.3">
      <c r="A52" t="s">
        <v>43</v>
      </c>
      <c r="B52" t="str">
        <f>'MHB2020'!D41</f>
        <v>Bundeseigen-Kohlenwasserstoffe</v>
      </c>
      <c r="C52" t="str">
        <f>'MHB2019'!D41</f>
        <v>Bundeseigen-Kohlenwasserstoffe</v>
      </c>
      <c r="D52" t="str">
        <f>'MHB2018'!D41</f>
        <v>Bundeseigen-Kohlenwasserstoffe</v>
      </c>
      <c r="E52" t="str">
        <f>'MHB2017'!D41</f>
        <v>Bundeseigen-Kohlenwasserstoffe</v>
      </c>
      <c r="F52" t="str">
        <f>'MHB2016'!D41</f>
        <v>Bundeseigen-Kohlenwasserstoffe</v>
      </c>
      <c r="G52" t="str">
        <f>'MHB2015'!D41</f>
        <v>Bundeseigen-Kohlenwasserstoffe</v>
      </c>
      <c r="H52" t="str">
        <f>'MHB2014'!D41</f>
        <v>Bundeseigen-Kohlenwasserstoffe</v>
      </c>
      <c r="I52" t="str">
        <f>'MHB2013'!D41</f>
        <v>Bundeseigen-Kohlenwasserstoffe</v>
      </c>
      <c r="J52" t="str">
        <f>'MHB2012'!D41</f>
        <v>Bundeseigen-Kohlenwasserstoffe</v>
      </c>
      <c r="K52" t="str">
        <f>'MHB2011'!D41</f>
        <v>Bundeseigen-Kohlenwasserstoffe</v>
      </c>
      <c r="L52" t="str">
        <f>'MHB2010'!D41</f>
        <v>Bundeseigen-Kohlenwasserstoffe</v>
      </c>
      <c r="M52" t="str">
        <f>'MHB2009'!D41</f>
        <v>Bundeseigen-Kohlenwasserstoffe</v>
      </c>
      <c r="N52" t="str">
        <f>'MHB2008'!D41</f>
        <v>Bundeseigen-Kohlenwasserstoffe</v>
      </c>
      <c r="O52" t="str">
        <f>'MHB2007'!D41</f>
        <v>Bundeseigen-Kohlenwasserstoffe</v>
      </c>
      <c r="P52" t="str">
        <f>'MHB2006'!D41</f>
        <v>Bundeseigen-Kohlenwasserstoffe</v>
      </c>
      <c r="Q52" t="str">
        <f>'MHB2005'!D41</f>
        <v>Bundeseigen-Kohlenwasserstoffe</v>
      </c>
      <c r="R52">
        <f>'MHB2004'!D41</f>
        <v>0</v>
      </c>
      <c r="S52">
        <f>'MHB2003'!D41</f>
        <v>0</v>
      </c>
      <c r="T52">
        <f>'MHB2002'!D41</f>
        <v>0</v>
      </c>
      <c r="U52">
        <f>'MHB2001'!D41</f>
        <v>0</v>
      </c>
    </row>
    <row r="53" spans="1:21" s="7" customFormat="1" x14ac:dyDescent="0.3">
      <c r="A53" s="7" t="s">
        <v>51</v>
      </c>
      <c r="B53" s="7">
        <f>'MHB2020'!D42</f>
        <v>0</v>
      </c>
      <c r="C53" s="7">
        <f>'MHB2019'!D42</f>
        <v>0</v>
      </c>
      <c r="D53" s="7">
        <f>'MHB2018'!D42</f>
        <v>0</v>
      </c>
      <c r="E53" s="7">
        <f>'MHB2017'!D42</f>
        <v>0</v>
      </c>
      <c r="F53" s="7">
        <f>'MHB2016'!D42</f>
        <v>0</v>
      </c>
      <c r="G53" s="7">
        <f>'MHB2015'!D42</f>
        <v>0</v>
      </c>
      <c r="H53" s="7">
        <f>'MHB2014'!D42</f>
        <v>0</v>
      </c>
      <c r="I53" s="7">
        <f>'MHB2013'!D42</f>
        <v>0</v>
      </c>
      <c r="J53" s="7">
        <f>'MHB2012'!D42</f>
        <v>0</v>
      </c>
      <c r="K53" s="7">
        <f>'MHB2011'!D42</f>
        <v>0</v>
      </c>
      <c r="L53" s="7">
        <f>'MHB2010'!D42</f>
        <v>0</v>
      </c>
      <c r="M53" s="7">
        <f>'MHB2009'!D42</f>
        <v>0</v>
      </c>
      <c r="N53" s="7">
        <f>'MHB2008'!D42</f>
        <v>0</v>
      </c>
      <c r="O53" s="7">
        <f>'MHB2007'!D42</f>
        <v>0</v>
      </c>
      <c r="P53" s="7">
        <f>'MHB2006'!D42</f>
        <v>0</v>
      </c>
      <c r="Q53" s="7">
        <f>'MHB2005'!D42</f>
        <v>0</v>
      </c>
      <c r="R53" s="7">
        <f>'MHB2004'!D42</f>
        <v>0</v>
      </c>
      <c r="S53" s="7">
        <f>'MHB2003'!D42</f>
        <v>0</v>
      </c>
      <c r="T53" s="7">
        <f>'MHB2002'!D42</f>
        <v>0</v>
      </c>
      <c r="U53" s="7">
        <f>'MHB2001'!D42</f>
        <v>0</v>
      </c>
    </row>
    <row r="54" spans="1:21" s="7" customFormat="1" x14ac:dyDescent="0.3">
      <c r="A54" s="7" t="s">
        <v>65</v>
      </c>
      <c r="B54" s="7">
        <f>'MHB2020'!D43</f>
        <v>0</v>
      </c>
      <c r="C54" s="7">
        <f>'MHB2019'!D43</f>
        <v>0</v>
      </c>
      <c r="D54" s="7">
        <f>'MHB2018'!D43</f>
        <v>0</v>
      </c>
      <c r="E54" s="7">
        <f>'MHB2017'!D43</f>
        <v>0</v>
      </c>
      <c r="F54" s="7">
        <f>'MHB2016'!D43</f>
        <v>0</v>
      </c>
      <c r="G54" s="7">
        <f>'MHB2015'!D43</f>
        <v>0</v>
      </c>
      <c r="H54" s="7">
        <f>'MHB2014'!D43</f>
        <v>0</v>
      </c>
      <c r="I54" s="7">
        <f>'MHB2013'!D43</f>
        <v>0</v>
      </c>
      <c r="J54" s="7">
        <f>'MHB2012'!D43</f>
        <v>0</v>
      </c>
      <c r="K54" s="7">
        <f>'MHB2011'!D43</f>
        <v>0</v>
      </c>
      <c r="L54" s="7">
        <f>'MHB2010'!D43</f>
        <v>0</v>
      </c>
      <c r="M54" s="7">
        <f>'MHB2009'!D43</f>
        <v>0</v>
      </c>
      <c r="N54" s="7">
        <f>'MHB2008'!D43</f>
        <v>0</v>
      </c>
      <c r="O54" s="7">
        <f>'MHB2007'!D43</f>
        <v>0</v>
      </c>
      <c r="P54" s="7">
        <f>'MHB2006'!D43</f>
        <v>0</v>
      </c>
      <c r="Q54" s="7">
        <f>'MHB2005'!D43</f>
        <v>0</v>
      </c>
      <c r="R54" s="7">
        <f>'MHB2004'!D43</f>
        <v>0</v>
      </c>
      <c r="S54" s="7">
        <f>'MHB2003'!D43</f>
        <v>0</v>
      </c>
      <c r="T54" s="7">
        <f>'MHB2002'!D43</f>
        <v>0</v>
      </c>
      <c r="U54" s="7">
        <f>'MHB2001'!D43</f>
        <v>0</v>
      </c>
    </row>
    <row r="55" spans="1:21" s="7" customFormat="1" x14ac:dyDescent="0.3">
      <c r="A55" s="7" t="s">
        <v>44</v>
      </c>
      <c r="B55" s="7">
        <f>'MHB2020'!D44</f>
        <v>0</v>
      </c>
      <c r="C55" s="7">
        <f>'MHB2019'!D44</f>
        <v>0</v>
      </c>
      <c r="D55" s="7">
        <f>'MHB2018'!D44</f>
        <v>0</v>
      </c>
      <c r="E55" s="7">
        <f>'MHB2017'!D44</f>
        <v>0</v>
      </c>
      <c r="F55" s="7">
        <f>'MHB2016'!D44</f>
        <v>0</v>
      </c>
      <c r="G55" s="7">
        <f>'MHB2015'!D44</f>
        <v>0</v>
      </c>
      <c r="H55" s="7">
        <f>'MHB2014'!D44</f>
        <v>0</v>
      </c>
      <c r="I55" s="7">
        <f>'MHB2013'!D44</f>
        <v>0</v>
      </c>
      <c r="J55" s="7">
        <f>'MHB2012'!D44</f>
        <v>0</v>
      </c>
      <c r="K55" s="7">
        <f>'MHB2011'!D44</f>
        <v>0</v>
      </c>
      <c r="L55" s="7">
        <f>'MHB2010'!D44</f>
        <v>0</v>
      </c>
      <c r="M55" s="7">
        <f>'MHB2009'!D44</f>
        <v>0</v>
      </c>
      <c r="N55" s="7">
        <f>'MHB2008'!D44</f>
        <v>0</v>
      </c>
      <c r="O55" s="7">
        <f>'MHB2007'!D44</f>
        <v>0</v>
      </c>
      <c r="P55" s="7">
        <f>'MHB2006'!D44</f>
        <v>0</v>
      </c>
      <c r="Q55" s="7">
        <f>'MHB2005'!D44</f>
        <v>0</v>
      </c>
      <c r="R55" s="7">
        <f>'MHB2004'!D44</f>
        <v>0</v>
      </c>
      <c r="S55" s="7">
        <f>'MHB2003'!D44</f>
        <v>0</v>
      </c>
      <c r="T55" s="7">
        <f>'MHB2002'!D44</f>
        <v>0</v>
      </c>
      <c r="U55" s="7">
        <f>'MHB2001'!D44</f>
        <v>0</v>
      </c>
    </row>
    <row r="56" spans="1:21" s="7" customFormat="1" x14ac:dyDescent="0.3">
      <c r="A56" s="7" t="s">
        <v>45</v>
      </c>
      <c r="B56" s="7">
        <f>'MHB2020'!D45</f>
        <v>0</v>
      </c>
      <c r="C56" s="7">
        <f>'MHB2019'!D45</f>
        <v>0</v>
      </c>
      <c r="D56" s="7">
        <f>'MHB2018'!D45</f>
        <v>0</v>
      </c>
      <c r="E56" s="7">
        <f>'MHB2017'!D45</f>
        <v>0</v>
      </c>
      <c r="F56" s="7">
        <f>'MHB2016'!D45</f>
        <v>0</v>
      </c>
      <c r="G56" s="7">
        <f>'MHB2015'!D45</f>
        <v>0</v>
      </c>
      <c r="H56" s="7">
        <f>'MHB2014'!D45</f>
        <v>0</v>
      </c>
      <c r="I56" s="7">
        <f>'MHB2013'!D45</f>
        <v>0</v>
      </c>
      <c r="J56" s="7">
        <f>'MHB2012'!D45</f>
        <v>0</v>
      </c>
      <c r="K56" s="7">
        <f>'MHB2011'!D45</f>
        <v>0</v>
      </c>
      <c r="L56" s="7">
        <f>'MHB2010'!D45</f>
        <v>0</v>
      </c>
      <c r="M56" s="7">
        <f>'MHB2009'!D45</f>
        <v>0</v>
      </c>
      <c r="N56" s="7">
        <f>'MHB2008'!D45</f>
        <v>0</v>
      </c>
      <c r="O56" s="7">
        <f>'MHB2007'!D45</f>
        <v>0</v>
      </c>
      <c r="P56" s="7">
        <f>'MHB2006'!D45</f>
        <v>0</v>
      </c>
      <c r="Q56" s="7">
        <f>'MHB2005'!D45</f>
        <v>0</v>
      </c>
      <c r="R56" s="7">
        <f>'MHB2004'!D45</f>
        <v>0</v>
      </c>
      <c r="S56" s="7">
        <f>'MHB2003'!D45</f>
        <v>0</v>
      </c>
      <c r="T56" s="7">
        <f>'MHB2002'!D45</f>
        <v>0</v>
      </c>
      <c r="U56" s="7">
        <f>'MHB2001'!D45</f>
        <v>0</v>
      </c>
    </row>
    <row r="57" spans="1:21" s="7" customFormat="1" x14ac:dyDescent="0.3">
      <c r="A57" s="7" t="s">
        <v>46</v>
      </c>
      <c r="B57" s="7">
        <f>'MHB2020'!D46</f>
        <v>0</v>
      </c>
      <c r="C57" s="7">
        <f>'MHB2019'!D46</f>
        <v>0</v>
      </c>
      <c r="D57" s="7">
        <f>'MHB2018'!D46</f>
        <v>0</v>
      </c>
      <c r="E57" s="7">
        <f>'MHB2017'!D46</f>
        <v>0</v>
      </c>
      <c r="F57" s="7">
        <f>'MHB2016'!D46</f>
        <v>0</v>
      </c>
      <c r="G57" s="7">
        <f>'MHB2015'!D46</f>
        <v>0</v>
      </c>
      <c r="H57" s="7">
        <f>'MHB2014'!D46</f>
        <v>0</v>
      </c>
      <c r="I57" s="7">
        <f>'MHB2013'!D46</f>
        <v>0</v>
      </c>
      <c r="J57" s="7">
        <f>'MHB2012'!D46</f>
        <v>0</v>
      </c>
      <c r="K57" s="7">
        <f>'MHB2011'!D46</f>
        <v>0</v>
      </c>
      <c r="L57" s="7">
        <f>'MHB2010'!D46</f>
        <v>0</v>
      </c>
      <c r="M57" s="7">
        <f>'MHB2009'!D46</f>
        <v>0</v>
      </c>
      <c r="N57" s="7">
        <f>'MHB2008'!D46</f>
        <v>0</v>
      </c>
      <c r="O57" s="7">
        <f>'MHB2007'!D46</f>
        <v>0</v>
      </c>
      <c r="P57" s="7">
        <f>'MHB2006'!D46</f>
        <v>0</v>
      </c>
      <c r="Q57" s="7">
        <f>'MHB2005'!D46</f>
        <v>0</v>
      </c>
      <c r="R57" s="7">
        <f>'MHB2004'!D46</f>
        <v>0</v>
      </c>
      <c r="S57" s="7">
        <f>'MHB2003'!D46</f>
        <v>0</v>
      </c>
      <c r="T57" s="7">
        <f>'MHB2002'!D46</f>
        <v>0</v>
      </c>
      <c r="U57" s="7">
        <f>'MHB2001'!D46</f>
        <v>0</v>
      </c>
    </row>
    <row r="58" spans="1:21" s="7" customFormat="1" x14ac:dyDescent="0.3">
      <c r="A58" s="7" t="s">
        <v>47</v>
      </c>
      <c r="B58" s="7">
        <f>'MHB2020'!D47</f>
        <v>0</v>
      </c>
      <c r="C58" s="7">
        <f>'MHB2019'!D47</f>
        <v>0</v>
      </c>
      <c r="D58" s="7">
        <f>'MHB2018'!D47</f>
        <v>0</v>
      </c>
      <c r="E58" s="7">
        <f>'MHB2017'!D47</f>
        <v>0</v>
      </c>
      <c r="F58" s="7">
        <f>'MHB2016'!D47</f>
        <v>0</v>
      </c>
      <c r="G58" s="7">
        <f>'MHB2015'!D47</f>
        <v>0</v>
      </c>
      <c r="H58" s="7">
        <f>'MHB2014'!D47</f>
        <v>0</v>
      </c>
      <c r="I58" s="7">
        <f>'MHB2013'!D47</f>
        <v>0</v>
      </c>
      <c r="J58" s="7">
        <f>'MHB2012'!D47</f>
        <v>0</v>
      </c>
      <c r="K58" s="7">
        <f>'MHB2011'!D47</f>
        <v>0</v>
      </c>
      <c r="L58" s="7">
        <f>'MHB2010'!D47</f>
        <v>0</v>
      </c>
      <c r="M58" s="7">
        <f>'MHB2009'!D47</f>
        <v>0</v>
      </c>
      <c r="N58" s="7">
        <f>'MHB2008'!D47</f>
        <v>0</v>
      </c>
      <c r="O58" s="7">
        <f>'MHB2007'!D47</f>
        <v>0</v>
      </c>
      <c r="P58" s="7">
        <f>'MHB2006'!D47</f>
        <v>0</v>
      </c>
      <c r="Q58" s="7">
        <f>'MHB2005'!D47</f>
        <v>0</v>
      </c>
      <c r="R58" s="7">
        <f>'MHB2004'!D47</f>
        <v>0</v>
      </c>
      <c r="S58" s="7">
        <f>'MHB2003'!D47</f>
        <v>0</v>
      </c>
      <c r="T58" s="7">
        <f>'MHB2002'!D47</f>
        <v>0</v>
      </c>
      <c r="U58" s="7">
        <f>'MHB2001'!D47</f>
        <v>0</v>
      </c>
    </row>
    <row r="59" spans="1:21" s="7" customFormat="1" x14ac:dyDescent="0.3">
      <c r="A59" s="7" t="s">
        <v>48</v>
      </c>
      <c r="B59" s="7">
        <f>'MHB2020'!D48</f>
        <v>0</v>
      </c>
      <c r="C59" s="7">
        <f>'MHB2019'!D48</f>
        <v>0</v>
      </c>
      <c r="D59" s="7">
        <f>'MHB2018'!D48</f>
        <v>0</v>
      </c>
      <c r="E59" s="7">
        <f>'MHB2017'!D48</f>
        <v>0</v>
      </c>
      <c r="F59" s="7">
        <f>'MHB2016'!D48</f>
        <v>0</v>
      </c>
      <c r="G59" s="7">
        <f>'MHB2015'!D48</f>
        <v>0</v>
      </c>
      <c r="H59" s="7">
        <f>'MHB2014'!D48</f>
        <v>0</v>
      </c>
      <c r="I59" s="7">
        <f>'MHB2013'!D48</f>
        <v>0</v>
      </c>
      <c r="J59" s="7">
        <f>'MHB2012'!D48</f>
        <v>0</v>
      </c>
      <c r="K59" s="7">
        <f>'MHB2011'!D48</f>
        <v>0</v>
      </c>
      <c r="L59" s="7">
        <f>'MHB2010'!D48</f>
        <v>0</v>
      </c>
      <c r="M59" s="7">
        <f>'MHB2009'!D48</f>
        <v>0</v>
      </c>
      <c r="N59" s="7">
        <f>'MHB2008'!D48</f>
        <v>0</v>
      </c>
      <c r="O59" s="7">
        <f>'MHB2007'!D48</f>
        <v>0</v>
      </c>
      <c r="P59" s="7">
        <f>'MHB2006'!D48</f>
        <v>0</v>
      </c>
      <c r="Q59" s="7">
        <f>'MHB2005'!D48</f>
        <v>0</v>
      </c>
      <c r="R59" s="7">
        <f>'MHB2004'!D48</f>
        <v>0</v>
      </c>
      <c r="S59" s="7">
        <f>'MHB2003'!D48</f>
        <v>0</v>
      </c>
      <c r="T59" s="7">
        <f>'MHB2002'!D48</f>
        <v>0</v>
      </c>
      <c r="U59" s="7">
        <f>'MHB2001'!D48</f>
        <v>0</v>
      </c>
    </row>
    <row r="60" spans="1:21" s="7" customFormat="1" x14ac:dyDescent="0.3">
      <c r="A60" s="7" t="s">
        <v>49</v>
      </c>
      <c r="B60" s="7">
        <f>'MHB2020'!D49</f>
        <v>0</v>
      </c>
      <c r="C60" s="7">
        <f>'MHB2019'!D49</f>
        <v>0</v>
      </c>
      <c r="D60" s="7">
        <f>'MHB2018'!D49</f>
        <v>0</v>
      </c>
      <c r="E60" s="7">
        <f>'MHB2017'!D49</f>
        <v>0</v>
      </c>
      <c r="F60" s="7">
        <f>'MHB2016'!D49</f>
        <v>0</v>
      </c>
      <c r="G60" s="7">
        <f>'MHB2015'!D49</f>
        <v>0</v>
      </c>
      <c r="H60" s="7">
        <f>'MHB2014'!D49</f>
        <v>0</v>
      </c>
      <c r="I60" s="7">
        <f>'MHB2013'!D49</f>
        <v>0</v>
      </c>
      <c r="J60" s="7">
        <f>'MHB2012'!D49</f>
        <v>0</v>
      </c>
      <c r="K60" s="7">
        <f>'MHB2011'!D49</f>
        <v>0</v>
      </c>
      <c r="L60" s="7">
        <f>'MHB2010'!D49</f>
        <v>0</v>
      </c>
      <c r="M60" s="7">
        <f>'MHB2009'!D49</f>
        <v>0</v>
      </c>
      <c r="N60" s="7">
        <f>'MHB2008'!D49</f>
        <v>0</v>
      </c>
      <c r="O60" s="7">
        <f>'MHB2007'!D49</f>
        <v>0</v>
      </c>
      <c r="P60" s="7">
        <f>'MHB2006'!D49</f>
        <v>0</v>
      </c>
      <c r="Q60" s="7">
        <f>'MHB2005'!D49</f>
        <v>0</v>
      </c>
      <c r="R60" s="7">
        <f>'MHB2004'!D49</f>
        <v>0</v>
      </c>
      <c r="S60" s="7">
        <f>'MHB2003'!D49</f>
        <v>0</v>
      </c>
      <c r="T60" s="7">
        <f>'MHB2002'!D49</f>
        <v>0</v>
      </c>
      <c r="U60" s="7">
        <f>'MHB2001'!D49</f>
        <v>0</v>
      </c>
    </row>
    <row r="61" spans="1:21" s="7" customFormat="1" x14ac:dyDescent="0.3">
      <c r="A61" s="7" t="s">
        <v>50</v>
      </c>
      <c r="B61" s="7">
        <f>'MHB2020'!D50</f>
        <v>0</v>
      </c>
      <c r="C61" s="7">
        <f>'MHB2019'!D50</f>
        <v>0</v>
      </c>
      <c r="D61" s="7">
        <f>'MHB2018'!D50</f>
        <v>0</v>
      </c>
      <c r="E61" s="7">
        <f>'MHB2017'!D50</f>
        <v>0</v>
      </c>
      <c r="F61" s="7">
        <f>'MHB2016'!D50</f>
        <v>0</v>
      </c>
      <c r="G61" s="7">
        <f>'MHB2015'!D50</f>
        <v>0</v>
      </c>
      <c r="H61" s="7">
        <f>'MHB2014'!D50</f>
        <v>0</v>
      </c>
      <c r="I61" s="7">
        <f>'MHB2013'!D50</f>
        <v>0</v>
      </c>
      <c r="J61" s="7">
        <f>'MHB2012'!D50</f>
        <v>0</v>
      </c>
      <c r="K61" s="7">
        <f>'MHB2011'!D50</f>
        <v>0</v>
      </c>
      <c r="L61" s="7">
        <f>'MHB2010'!D50</f>
        <v>0</v>
      </c>
      <c r="M61" s="7">
        <f>'MHB2009'!D50</f>
        <v>0</v>
      </c>
      <c r="N61" s="7">
        <f>'MHB2008'!D50</f>
        <v>0</v>
      </c>
      <c r="O61" s="7">
        <f>'MHB2007'!D50</f>
        <v>0</v>
      </c>
      <c r="P61" s="7">
        <f>'MHB2006'!D50</f>
        <v>0</v>
      </c>
      <c r="Q61" s="7">
        <f>'MHB2005'!D50</f>
        <v>0</v>
      </c>
      <c r="R61" s="7">
        <f>'MHB2004'!D50</f>
        <v>0</v>
      </c>
      <c r="S61" s="7">
        <f>'MHB2003'!D50</f>
        <v>0</v>
      </c>
      <c r="T61" s="7">
        <f>'MHB2002'!D50</f>
        <v>0</v>
      </c>
      <c r="U61" s="7">
        <f>'MHB2001'!D50</f>
        <v>0</v>
      </c>
    </row>
    <row r="62" spans="1:21" s="27" customFormat="1" x14ac:dyDescent="0.3">
      <c r="A62" s="27" t="s">
        <v>34</v>
      </c>
      <c r="B62" s="27">
        <f>'MHB2020'!D51</f>
        <v>0</v>
      </c>
      <c r="C62" s="27">
        <f>'MHB2019'!D51</f>
        <v>0</v>
      </c>
      <c r="D62" s="27">
        <f>'MHB2018'!D51</f>
        <v>0</v>
      </c>
      <c r="E62" s="27">
        <f>'MHB2017'!D51</f>
        <v>0</v>
      </c>
      <c r="F62" s="27">
        <f>'MHB2016'!D51</f>
        <v>0</v>
      </c>
      <c r="G62" s="27">
        <f>'MHB2015'!D51</f>
        <v>0</v>
      </c>
      <c r="H62" s="27">
        <f>'MHB2014'!D51</f>
        <v>0</v>
      </c>
      <c r="I62" s="27">
        <f>'MHB2013'!D51</f>
        <v>0</v>
      </c>
      <c r="J62" s="27">
        <f>'MHB2012'!D51</f>
        <v>0</v>
      </c>
      <c r="K62" s="27">
        <f>'MHB2011'!D51</f>
        <v>0</v>
      </c>
      <c r="L62" s="27">
        <f>'MHB2010'!D51</f>
        <v>0</v>
      </c>
      <c r="M62" s="27">
        <f>'MHB2009'!D51</f>
        <v>0</v>
      </c>
      <c r="N62" s="27">
        <f>'MHB2008'!D51</f>
        <v>0</v>
      </c>
      <c r="O62" s="27">
        <f>'MHB2007'!D51</f>
        <v>0</v>
      </c>
      <c r="P62" s="27">
        <f>'MHB2006'!D51</f>
        <v>0</v>
      </c>
      <c r="Q62" s="27">
        <f>'MHB2005'!D51</f>
        <v>0</v>
      </c>
      <c r="R62" s="27">
        <f>'MHB2004'!D51</f>
        <v>0</v>
      </c>
      <c r="S62" s="27">
        <f>'MHB2003'!D51</f>
        <v>0</v>
      </c>
      <c r="T62" s="27">
        <f>'MHB2002'!D51</f>
        <v>0</v>
      </c>
      <c r="U62" s="27">
        <f>'MHB2001'!D51</f>
        <v>0</v>
      </c>
    </row>
    <row r="63" spans="1:21" s="8" customFormat="1" x14ac:dyDescent="0.3">
      <c r="A63" s="8" t="s">
        <v>51</v>
      </c>
      <c r="B63" s="8">
        <f>'MHB2020'!D52</f>
        <v>0</v>
      </c>
      <c r="C63" s="8">
        <f>'MHB2019'!D52</f>
        <v>0</v>
      </c>
      <c r="D63" s="8">
        <f>'MHB2018'!D52</f>
        <v>0</v>
      </c>
      <c r="E63" s="8">
        <f>'MHB2017'!D52</f>
        <v>0</v>
      </c>
      <c r="F63" s="8">
        <f>'MHB2016'!D52</f>
        <v>0</v>
      </c>
      <c r="G63" s="8">
        <f>'MHB2015'!D52</f>
        <v>0</v>
      </c>
      <c r="H63" s="8">
        <f>'MHB2014'!D52</f>
        <v>0</v>
      </c>
      <c r="I63" s="8">
        <f>'MHB2013'!D52</f>
        <v>0</v>
      </c>
      <c r="J63" s="8">
        <f>'MHB2012'!D52</f>
        <v>0</v>
      </c>
      <c r="K63" s="8">
        <f>'MHB2011'!D52</f>
        <v>0</v>
      </c>
      <c r="L63" s="8">
        <f>'MHB2010'!D52</f>
        <v>0</v>
      </c>
      <c r="M63" s="8">
        <f>'MHB2009'!D52</f>
        <v>0</v>
      </c>
      <c r="N63" s="8">
        <f>'MHB2008'!D52</f>
        <v>0</v>
      </c>
      <c r="O63" s="8">
        <f>'MHB2007'!D52</f>
        <v>0</v>
      </c>
      <c r="P63" s="8">
        <f>'MHB2006'!D52</f>
        <v>0</v>
      </c>
      <c r="Q63" s="8">
        <f>'MHB2005'!D52</f>
        <v>0</v>
      </c>
      <c r="R63" s="8">
        <f>'MHB2004'!D52</f>
        <v>0</v>
      </c>
      <c r="S63" s="8">
        <f>'MHB2003'!D52</f>
        <v>0</v>
      </c>
      <c r="T63" s="8">
        <f>'MHB2002'!D52</f>
        <v>0</v>
      </c>
      <c r="U63" s="8">
        <f>'MHB2001'!D52</f>
        <v>0</v>
      </c>
    </row>
    <row r="64" spans="1:21" s="8" customFormat="1" x14ac:dyDescent="0.3">
      <c r="A64" s="8" t="s">
        <v>65</v>
      </c>
      <c r="B64" s="8">
        <f>'MHB2020'!D53</f>
        <v>0</v>
      </c>
      <c r="C64" s="8">
        <f>'MHB2019'!D53</f>
        <v>0</v>
      </c>
      <c r="D64" s="8">
        <f>'MHB2018'!D53</f>
        <v>0</v>
      </c>
      <c r="E64" s="8">
        <f>'MHB2017'!D53</f>
        <v>0</v>
      </c>
      <c r="F64" s="8">
        <f>'MHB2016'!D53</f>
        <v>0</v>
      </c>
      <c r="G64" s="8">
        <f>'MHB2015'!D53</f>
        <v>0</v>
      </c>
      <c r="H64" s="8">
        <f>'MHB2014'!D53</f>
        <v>0</v>
      </c>
      <c r="I64" s="8">
        <f>'MHB2013'!D53</f>
        <v>0</v>
      </c>
      <c r="J64" s="8">
        <f>'MHB2012'!D53</f>
        <v>0</v>
      </c>
      <c r="K64" s="8">
        <f>'MHB2011'!D53</f>
        <v>0</v>
      </c>
      <c r="L64" s="8">
        <f>'MHB2010'!D53</f>
        <v>0</v>
      </c>
      <c r="M64" s="8">
        <f>'MHB2009'!D53</f>
        <v>0</v>
      </c>
      <c r="N64" s="8">
        <f>'MHB2008'!D53</f>
        <v>0</v>
      </c>
      <c r="O64" s="8">
        <f>'MHB2007'!D53</f>
        <v>0</v>
      </c>
      <c r="P64" s="8">
        <f>'MHB2006'!D53</f>
        <v>0</v>
      </c>
      <c r="Q64" s="8">
        <f>'MHB2005'!D53</f>
        <v>0</v>
      </c>
      <c r="R64" s="8">
        <f>'MHB2004'!D53</f>
        <v>0</v>
      </c>
      <c r="S64" s="8">
        <f>'MHB2003'!D53</f>
        <v>0</v>
      </c>
      <c r="T64" s="8">
        <f>'MHB2002'!D53</f>
        <v>0</v>
      </c>
      <c r="U64" s="8">
        <f>'MHB2001'!D53</f>
        <v>0</v>
      </c>
    </row>
    <row r="65" spans="1:21" s="8" customFormat="1" x14ac:dyDescent="0.3">
      <c r="A65" s="8" t="s">
        <v>44</v>
      </c>
      <c r="B65" s="8">
        <f>'MHB2020'!D54</f>
        <v>0</v>
      </c>
      <c r="C65" s="8">
        <f>'MHB2019'!D54</f>
        <v>0</v>
      </c>
      <c r="D65" s="8">
        <f>'MHB2018'!D54</f>
        <v>0</v>
      </c>
      <c r="E65" s="8">
        <f>'MHB2017'!D54</f>
        <v>0</v>
      </c>
      <c r="F65" s="8">
        <f>'MHB2016'!D54</f>
        <v>0</v>
      </c>
      <c r="G65" s="8">
        <f>'MHB2015'!D54</f>
        <v>0</v>
      </c>
      <c r="H65" s="8">
        <f>'MHB2014'!D54</f>
        <v>0</v>
      </c>
      <c r="I65" s="8">
        <f>'MHB2013'!D54</f>
        <v>0</v>
      </c>
      <c r="J65" s="8">
        <f>'MHB2012'!D54</f>
        <v>0</v>
      </c>
      <c r="K65" s="8">
        <f>'MHB2011'!D54</f>
        <v>0</v>
      </c>
      <c r="L65" s="8">
        <f>'MHB2010'!D54</f>
        <v>0</v>
      </c>
      <c r="M65" s="8">
        <f>'MHB2009'!D54</f>
        <v>0</v>
      </c>
      <c r="N65" s="8">
        <f>'MHB2008'!D54</f>
        <v>0</v>
      </c>
      <c r="O65" s="8">
        <f>'MHB2007'!D54</f>
        <v>0</v>
      </c>
      <c r="P65" s="8">
        <f>'MHB2006'!D54</f>
        <v>0</v>
      </c>
      <c r="Q65" s="8">
        <f>'MHB2005'!D54</f>
        <v>0</v>
      </c>
      <c r="R65" s="8">
        <f>'MHB2004'!D54</f>
        <v>0</v>
      </c>
      <c r="S65" s="8">
        <f>'MHB2003'!D54</f>
        <v>0</v>
      </c>
      <c r="T65" s="8">
        <f>'MHB2002'!D54</f>
        <v>0</v>
      </c>
      <c r="U65" s="8">
        <f>'MHB2001'!D54</f>
        <v>0</v>
      </c>
    </row>
    <row r="66" spans="1:21" s="8" customFormat="1" x14ac:dyDescent="0.3">
      <c r="A66" s="8" t="s">
        <v>45</v>
      </c>
      <c r="B66" s="8">
        <f>'MHB2020'!D55</f>
        <v>0</v>
      </c>
      <c r="C66" s="8">
        <f>'MHB2019'!D55</f>
        <v>0</v>
      </c>
      <c r="D66" s="8">
        <f>'MHB2018'!D55</f>
        <v>0</v>
      </c>
      <c r="E66" s="8">
        <f>'MHB2017'!D55</f>
        <v>0</v>
      </c>
      <c r="F66" s="8">
        <f>'MHB2016'!D55</f>
        <v>0</v>
      </c>
      <c r="G66" s="8">
        <f>'MHB2015'!D55</f>
        <v>0</v>
      </c>
      <c r="H66" s="8">
        <f>'MHB2014'!D55</f>
        <v>0</v>
      </c>
      <c r="I66" s="8">
        <f>'MHB2013'!D55</f>
        <v>0</v>
      </c>
      <c r="J66" s="8">
        <f>'MHB2012'!D55</f>
        <v>0</v>
      </c>
      <c r="K66" s="8">
        <f>'MHB2011'!D55</f>
        <v>0</v>
      </c>
      <c r="L66" s="8">
        <f>'MHB2010'!D55</f>
        <v>0</v>
      </c>
      <c r="M66" s="8">
        <f>'MHB2009'!D55</f>
        <v>0</v>
      </c>
      <c r="N66" s="8">
        <f>'MHB2008'!D55</f>
        <v>0</v>
      </c>
      <c r="O66" s="8">
        <f>'MHB2007'!D55</f>
        <v>0</v>
      </c>
      <c r="P66" s="8">
        <f>'MHB2006'!D55</f>
        <v>0</v>
      </c>
      <c r="Q66" s="8">
        <f>'MHB2005'!D55</f>
        <v>0</v>
      </c>
      <c r="R66" s="8">
        <f>'MHB2004'!D55</f>
        <v>0</v>
      </c>
      <c r="S66" s="8">
        <f>'MHB2003'!D55</f>
        <v>0</v>
      </c>
      <c r="T66" s="8">
        <f>'MHB2002'!D55</f>
        <v>0</v>
      </c>
      <c r="U66" s="8">
        <f>'MHB2001'!D55</f>
        <v>0</v>
      </c>
    </row>
    <row r="67" spans="1:21" s="8" customFormat="1" x14ac:dyDescent="0.3">
      <c r="A67" s="8" t="s">
        <v>46</v>
      </c>
      <c r="B67" s="8">
        <f>'MHB2020'!D56</f>
        <v>0</v>
      </c>
      <c r="C67" s="8">
        <f>'MHB2019'!D56</f>
        <v>0</v>
      </c>
      <c r="D67" s="8">
        <f>'MHB2018'!D56</f>
        <v>0</v>
      </c>
      <c r="E67" s="8">
        <f>'MHB2017'!D56</f>
        <v>0</v>
      </c>
      <c r="F67" s="8">
        <f>'MHB2016'!D56</f>
        <v>0</v>
      </c>
      <c r="G67" s="8">
        <f>'MHB2015'!D56</f>
        <v>0</v>
      </c>
      <c r="H67" s="8">
        <f>'MHB2014'!D56</f>
        <v>0</v>
      </c>
      <c r="I67" s="8">
        <f>'MHB2013'!D56</f>
        <v>0</v>
      </c>
      <c r="J67" s="8">
        <f>'MHB2012'!D56</f>
        <v>0</v>
      </c>
      <c r="K67" s="8">
        <f>'MHB2011'!D56</f>
        <v>0</v>
      </c>
      <c r="L67" s="8">
        <f>'MHB2010'!D56</f>
        <v>0</v>
      </c>
      <c r="M67" s="8">
        <f>'MHB2009'!D56</f>
        <v>0</v>
      </c>
      <c r="N67" s="8">
        <f>'MHB2008'!D56</f>
        <v>0</v>
      </c>
      <c r="O67" s="8">
        <f>'MHB2007'!D56</f>
        <v>0</v>
      </c>
      <c r="P67" s="8">
        <f>'MHB2006'!D56</f>
        <v>0</v>
      </c>
      <c r="Q67" s="8">
        <f>'MHB2005'!D56</f>
        <v>0</v>
      </c>
      <c r="R67" s="8">
        <f>'MHB2004'!D56</f>
        <v>0</v>
      </c>
      <c r="S67" s="8">
        <f>'MHB2003'!D56</f>
        <v>0</v>
      </c>
      <c r="T67" s="8">
        <f>'MHB2002'!D56</f>
        <v>0</v>
      </c>
      <c r="U67" s="8">
        <f>'MHB2001'!D56</f>
        <v>0</v>
      </c>
    </row>
    <row r="68" spans="1:21" s="8" customFormat="1" x14ac:dyDescent="0.3">
      <c r="A68" s="8" t="s">
        <v>47</v>
      </c>
      <c r="B68" s="8">
        <f>'MHB2020'!D57</f>
        <v>0</v>
      </c>
      <c r="C68" s="8">
        <f>'MHB2019'!D57</f>
        <v>0</v>
      </c>
      <c r="D68" s="8">
        <f>'MHB2018'!D57</f>
        <v>0</v>
      </c>
      <c r="E68" s="8">
        <f>'MHB2017'!D57</f>
        <v>0</v>
      </c>
      <c r="F68" s="8">
        <f>'MHB2016'!D57</f>
        <v>0</v>
      </c>
      <c r="G68" s="8">
        <f>'MHB2015'!D57</f>
        <v>0</v>
      </c>
      <c r="H68" s="8">
        <f>'MHB2014'!D57</f>
        <v>0</v>
      </c>
      <c r="I68" s="8">
        <f>'MHB2013'!D57</f>
        <v>0</v>
      </c>
      <c r="J68" s="8">
        <f>'MHB2012'!D57</f>
        <v>0</v>
      </c>
      <c r="K68" s="8">
        <f>'MHB2011'!D57</f>
        <v>0</v>
      </c>
      <c r="L68" s="8">
        <f>'MHB2010'!D57</f>
        <v>0</v>
      </c>
      <c r="M68" s="8">
        <f>'MHB2009'!D57</f>
        <v>0</v>
      </c>
      <c r="N68" s="8">
        <f>'MHB2008'!D57</f>
        <v>0</v>
      </c>
      <c r="O68" s="8">
        <f>'MHB2007'!D57</f>
        <v>0</v>
      </c>
      <c r="P68" s="8">
        <f>'MHB2006'!D57</f>
        <v>0</v>
      </c>
      <c r="Q68" s="8">
        <f>'MHB2005'!D57</f>
        <v>0</v>
      </c>
      <c r="R68" s="8">
        <f>'MHB2004'!D57</f>
        <v>0</v>
      </c>
      <c r="S68" s="8">
        <f>'MHB2003'!D57</f>
        <v>0</v>
      </c>
      <c r="T68" s="8">
        <f>'MHB2002'!D57</f>
        <v>0</v>
      </c>
      <c r="U68" s="8">
        <f>'MHB2001'!D57</f>
        <v>0</v>
      </c>
    </row>
    <row r="69" spans="1:21" s="8" customFormat="1" x14ac:dyDescent="0.3">
      <c r="A69" s="8" t="s">
        <v>48</v>
      </c>
      <c r="B69" s="8">
        <f>'MHB2020'!D58</f>
        <v>0</v>
      </c>
      <c r="C69" s="8">
        <f>'MHB2019'!D58</f>
        <v>0</v>
      </c>
      <c r="D69" s="8">
        <f>'MHB2018'!D58</f>
        <v>0</v>
      </c>
      <c r="E69" s="8">
        <f>'MHB2017'!D58</f>
        <v>0</v>
      </c>
      <c r="F69" s="8">
        <f>'MHB2016'!D58</f>
        <v>0</v>
      </c>
      <c r="G69" s="8">
        <f>'MHB2015'!D58</f>
        <v>0</v>
      </c>
      <c r="H69" s="8">
        <f>'MHB2014'!D58</f>
        <v>0</v>
      </c>
      <c r="I69" s="8">
        <f>'MHB2013'!D58</f>
        <v>0</v>
      </c>
      <c r="J69" s="8">
        <f>'MHB2012'!D58</f>
        <v>0</v>
      </c>
      <c r="K69" s="8">
        <f>'MHB2011'!D58</f>
        <v>0</v>
      </c>
      <c r="L69" s="8">
        <f>'MHB2010'!D58</f>
        <v>0</v>
      </c>
      <c r="M69" s="8">
        <f>'MHB2009'!D58</f>
        <v>0</v>
      </c>
      <c r="N69" s="8">
        <f>'MHB2008'!D58</f>
        <v>0</v>
      </c>
      <c r="O69" s="8">
        <f>'MHB2007'!D58</f>
        <v>0</v>
      </c>
      <c r="P69" s="8">
        <f>'MHB2006'!D58</f>
        <v>0</v>
      </c>
      <c r="Q69" s="8">
        <f>'MHB2005'!D58</f>
        <v>0</v>
      </c>
      <c r="R69" s="8">
        <f>'MHB2004'!D58</f>
        <v>0</v>
      </c>
      <c r="S69" s="8">
        <f>'MHB2003'!D58</f>
        <v>0</v>
      </c>
      <c r="T69" s="8">
        <f>'MHB2002'!D58</f>
        <v>0</v>
      </c>
      <c r="U69" s="8">
        <f>'MHB2001'!D58</f>
        <v>0</v>
      </c>
    </row>
    <row r="70" spans="1:21" s="8" customFormat="1" x14ac:dyDescent="0.3">
      <c r="A70" s="8" t="s">
        <v>49</v>
      </c>
      <c r="B70" s="8">
        <f>'MHB2020'!D59</f>
        <v>0</v>
      </c>
      <c r="C70" s="8">
        <f>'MHB2019'!D59</f>
        <v>0</v>
      </c>
      <c r="D70" s="8">
        <f>'MHB2018'!D59</f>
        <v>0</v>
      </c>
      <c r="E70" s="8">
        <f>'MHB2017'!D59</f>
        <v>0</v>
      </c>
      <c r="F70" s="8">
        <f>'MHB2016'!D59</f>
        <v>0</v>
      </c>
      <c r="G70" s="8">
        <f>'MHB2015'!D59</f>
        <v>0</v>
      </c>
      <c r="H70" s="8">
        <f>'MHB2014'!D59</f>
        <v>0</v>
      </c>
      <c r="I70" s="8">
        <f>'MHB2013'!D59</f>
        <v>0</v>
      </c>
      <c r="J70" s="8">
        <f>'MHB2012'!D59</f>
        <v>0</v>
      </c>
      <c r="K70" s="8">
        <f>'MHB2011'!D59</f>
        <v>0</v>
      </c>
      <c r="L70" s="8">
        <f>'MHB2010'!D59</f>
        <v>0</v>
      </c>
      <c r="M70" s="8">
        <f>'MHB2009'!D59</f>
        <v>0</v>
      </c>
      <c r="N70" s="8">
        <f>'MHB2008'!D59</f>
        <v>0</v>
      </c>
      <c r="O70" s="8">
        <f>'MHB2007'!D59</f>
        <v>0</v>
      </c>
      <c r="P70" s="8">
        <f>'MHB2006'!D59</f>
        <v>0</v>
      </c>
      <c r="Q70" s="8">
        <f>'MHB2005'!D59</f>
        <v>0</v>
      </c>
      <c r="R70" s="8">
        <f>'MHB2004'!D59</f>
        <v>0</v>
      </c>
      <c r="S70" s="8">
        <f>'MHB2003'!D59</f>
        <v>0</v>
      </c>
      <c r="T70" s="8">
        <f>'MHB2002'!D59</f>
        <v>0</v>
      </c>
      <c r="U70" s="8">
        <f>'MHB2001'!D59</f>
        <v>0</v>
      </c>
    </row>
    <row r="71" spans="1:21" s="8" customFormat="1" x14ac:dyDescent="0.3">
      <c r="A71" s="8" t="s">
        <v>50</v>
      </c>
      <c r="B71" s="8">
        <f>'MHB2020'!D60</f>
        <v>0</v>
      </c>
      <c r="C71" s="8">
        <f>'MHB2019'!D60</f>
        <v>0</v>
      </c>
      <c r="D71" s="8">
        <f>'MHB2018'!D60</f>
        <v>0</v>
      </c>
      <c r="E71" s="8">
        <f>'MHB2017'!D60</f>
        <v>0</v>
      </c>
      <c r="F71" s="8">
        <f>'MHB2016'!D60</f>
        <v>0</v>
      </c>
      <c r="G71" s="8">
        <f>'MHB2015'!D60</f>
        <v>0</v>
      </c>
      <c r="H71" s="8">
        <f>'MHB2014'!D60</f>
        <v>0</v>
      </c>
      <c r="I71" s="8">
        <f>'MHB2013'!D60</f>
        <v>0</v>
      </c>
      <c r="J71" s="8">
        <f>'MHB2012'!D60</f>
        <v>0</v>
      </c>
      <c r="K71" s="8">
        <f>'MHB2011'!D60</f>
        <v>0</v>
      </c>
      <c r="L71" s="8">
        <f>'MHB2010'!D60</f>
        <v>0</v>
      </c>
      <c r="M71" s="8">
        <f>'MHB2009'!D60</f>
        <v>0</v>
      </c>
      <c r="N71" s="8">
        <f>'MHB2008'!D60</f>
        <v>0</v>
      </c>
      <c r="O71" s="8">
        <f>'MHB2007'!D60</f>
        <v>0</v>
      </c>
      <c r="P71" s="8">
        <f>'MHB2006'!D60</f>
        <v>0</v>
      </c>
      <c r="Q71" s="8">
        <f>'MHB2005'!D60</f>
        <v>0</v>
      </c>
      <c r="R71" s="8">
        <f>'MHB2004'!D60</f>
        <v>0</v>
      </c>
      <c r="S71" s="8">
        <f>'MHB2003'!D60</f>
        <v>0</v>
      </c>
      <c r="T71" s="8">
        <f>'MHB2002'!D60</f>
        <v>0</v>
      </c>
      <c r="U71" s="8">
        <f>'MHB2001'!D60</f>
        <v>0</v>
      </c>
    </row>
    <row r="72" spans="1:21" s="28" customFormat="1" x14ac:dyDescent="0.3">
      <c r="A72" s="28" t="s">
        <v>36</v>
      </c>
      <c r="B72" s="28">
        <f>'MHB2020'!D61</f>
        <v>0</v>
      </c>
      <c r="C72" s="28">
        <f>'MHB2019'!D61</f>
        <v>0</v>
      </c>
      <c r="D72" s="28">
        <f>'MHB2018'!D61</f>
        <v>0</v>
      </c>
      <c r="E72" s="28">
        <f>'MHB2017'!D61</f>
        <v>0</v>
      </c>
      <c r="F72" s="28">
        <f>'MHB2016'!D61</f>
        <v>0</v>
      </c>
      <c r="G72" s="28">
        <f>'MHB2015'!D61</f>
        <v>0</v>
      </c>
      <c r="H72" s="28">
        <f>'MHB2014'!D61</f>
        <v>0</v>
      </c>
      <c r="I72" s="28">
        <f>'MHB2013'!D61</f>
        <v>0</v>
      </c>
      <c r="J72" s="28">
        <f>'MHB2012'!D61</f>
        <v>0</v>
      </c>
      <c r="K72" s="28">
        <f>'MHB2011'!D61</f>
        <v>0</v>
      </c>
      <c r="L72" s="28">
        <f>'MHB2010'!D61</f>
        <v>0</v>
      </c>
      <c r="M72" s="28">
        <f>'MHB2009'!D61</f>
        <v>0</v>
      </c>
      <c r="N72" s="28">
        <f>'MHB2008'!D61</f>
        <v>0</v>
      </c>
      <c r="O72" s="28">
        <f>'MHB2007'!D61</f>
        <v>0</v>
      </c>
      <c r="P72" s="28">
        <f>'MHB2006'!D61</f>
        <v>0</v>
      </c>
      <c r="Q72" s="28">
        <f>'MHB2005'!D61</f>
        <v>0</v>
      </c>
      <c r="R72" s="28">
        <f>'MHB2004'!D61</f>
        <v>0</v>
      </c>
      <c r="S72" s="28">
        <f>'MHB2003'!D61</f>
        <v>0</v>
      </c>
      <c r="T72" s="28">
        <f>'MHB2002'!D61</f>
        <v>0</v>
      </c>
      <c r="U72" s="28">
        <f>'MHB2001'!D61</f>
        <v>0</v>
      </c>
    </row>
    <row r="73" spans="1:21" s="29" customFormat="1" x14ac:dyDescent="0.3">
      <c r="A73" s="29" t="s">
        <v>51</v>
      </c>
      <c r="B73" s="29">
        <f>'MHB2020'!D62</f>
        <v>0</v>
      </c>
      <c r="C73" s="29">
        <f>'MHB2019'!D62</f>
        <v>0</v>
      </c>
      <c r="D73" s="29">
        <f>'MHB2018'!D62</f>
        <v>0</v>
      </c>
      <c r="E73" s="29">
        <f>'MHB2017'!D62</f>
        <v>0</v>
      </c>
      <c r="F73" s="29">
        <f>'MHB2016'!D62</f>
        <v>0</v>
      </c>
      <c r="G73" s="29">
        <f>'MHB2015'!D62</f>
        <v>0</v>
      </c>
      <c r="H73" s="29">
        <f>'MHB2014'!D62</f>
        <v>0</v>
      </c>
      <c r="I73" s="29">
        <f>'MHB2013'!D62</f>
        <v>0</v>
      </c>
      <c r="J73" s="29">
        <f>'MHB2012'!D62</f>
        <v>1</v>
      </c>
      <c r="K73" s="29">
        <f>'MHB2011'!D62</f>
        <v>1</v>
      </c>
      <c r="L73" s="29">
        <f>'MHB2010'!D62</f>
        <v>0</v>
      </c>
      <c r="M73" s="29">
        <f>'MHB2009'!D62</f>
        <v>0</v>
      </c>
      <c r="N73" s="29">
        <f>'MHB2008'!D62</f>
        <v>1</v>
      </c>
      <c r="O73" s="29">
        <f>'MHB2007'!D62</f>
        <v>1</v>
      </c>
      <c r="P73" s="29">
        <f>'MHB2006'!D62</f>
        <v>0</v>
      </c>
      <c r="Q73" s="29">
        <f>'MHB2005'!D62</f>
        <v>3</v>
      </c>
      <c r="R73" s="29">
        <f>'MHB2004'!D62</f>
        <v>0</v>
      </c>
      <c r="S73" s="29">
        <f>'MHB2003'!D62</f>
        <v>0</v>
      </c>
      <c r="T73" s="29">
        <f>'MHB2002'!D62</f>
        <v>0</v>
      </c>
      <c r="U73" s="29">
        <f>'MHB2001'!D62</f>
        <v>0</v>
      </c>
    </row>
    <row r="74" spans="1:21" s="29" customFormat="1" x14ac:dyDescent="0.3">
      <c r="A74" s="29" t="s">
        <v>65</v>
      </c>
      <c r="B74" s="29">
        <f>'MHB2020'!D63</f>
        <v>0</v>
      </c>
      <c r="C74" s="29">
        <f>'MHB2019'!D63</f>
        <v>0</v>
      </c>
      <c r="D74" s="29">
        <f>'MHB2018'!D63</f>
        <v>0</v>
      </c>
      <c r="E74" s="29">
        <f>'MHB2017'!D63</f>
        <v>0</v>
      </c>
      <c r="F74" s="29">
        <f>'MHB2016'!D63</f>
        <v>0</v>
      </c>
      <c r="G74" s="29">
        <f>'MHB2015'!D63</f>
        <v>0</v>
      </c>
      <c r="H74" s="29">
        <f>'MHB2014'!D63</f>
        <v>0</v>
      </c>
      <c r="I74" s="29">
        <f>'MHB2013'!D63</f>
        <v>0</v>
      </c>
      <c r="J74" s="29">
        <f>'MHB2012'!D63</f>
        <v>0</v>
      </c>
      <c r="K74" s="29">
        <f>'MHB2011'!D63</f>
        <v>0</v>
      </c>
      <c r="L74" s="29">
        <f>'MHB2010'!D63</f>
        <v>0</v>
      </c>
      <c r="M74" s="29">
        <f>'MHB2009'!D63</f>
        <v>0</v>
      </c>
      <c r="N74" s="29">
        <f>'MHB2008'!D63</f>
        <v>0</v>
      </c>
      <c r="O74" s="29">
        <f>'MHB2007'!D63</f>
        <v>0</v>
      </c>
      <c r="P74" s="29">
        <f>'MHB2006'!D63</f>
        <v>0</v>
      </c>
      <c r="Q74" s="29">
        <f>'MHB2005'!D63</f>
        <v>1</v>
      </c>
      <c r="R74" s="29">
        <f>'MHB2004'!D63</f>
        <v>0</v>
      </c>
      <c r="S74" s="29">
        <f>'MHB2003'!D63</f>
        <v>0</v>
      </c>
      <c r="T74" s="29">
        <f>'MHB2002'!D63</f>
        <v>0</v>
      </c>
      <c r="U74" s="29">
        <f>'MHB2001'!D63</f>
        <v>0</v>
      </c>
    </row>
    <row r="75" spans="1:21" s="29" customFormat="1" x14ac:dyDescent="0.3">
      <c r="A75" s="29" t="s">
        <v>44</v>
      </c>
      <c r="B75" s="29">
        <f>'MHB2020'!D64</f>
        <v>1</v>
      </c>
      <c r="C75" s="29">
        <f>'MHB2019'!D64</f>
        <v>2</v>
      </c>
      <c r="D75" s="29">
        <f>'MHB2018'!D64</f>
        <v>0</v>
      </c>
      <c r="E75" s="29">
        <f>'MHB2017'!D64</f>
        <v>0</v>
      </c>
      <c r="F75" s="29">
        <f>'MHB2016'!D64</f>
        <v>0</v>
      </c>
      <c r="G75" s="29">
        <f>'MHB2015'!D64</f>
        <v>0</v>
      </c>
      <c r="H75" s="29">
        <f>'MHB2014'!D64</f>
        <v>0</v>
      </c>
      <c r="I75" s="29">
        <f>'MHB2013'!D64</f>
        <v>0</v>
      </c>
      <c r="J75" s="29">
        <f>'MHB2012'!D64</f>
        <v>0</v>
      </c>
      <c r="K75" s="29">
        <f>'MHB2011'!D64</f>
        <v>0</v>
      </c>
      <c r="L75" s="29">
        <f>'MHB2010'!D64</f>
        <v>0</v>
      </c>
      <c r="M75" s="29">
        <f>'MHB2009'!D64</f>
        <v>0</v>
      </c>
      <c r="N75" s="29">
        <f>'MHB2008'!D64</f>
        <v>0</v>
      </c>
      <c r="O75" s="29">
        <f>'MHB2007'!D64</f>
        <v>0</v>
      </c>
      <c r="P75" s="29">
        <f>'MHB2006'!D64</f>
        <v>0</v>
      </c>
      <c r="Q75" s="29">
        <f>'MHB2005'!D64</f>
        <v>1</v>
      </c>
      <c r="R75" s="29">
        <f>'MHB2004'!D64</f>
        <v>0</v>
      </c>
      <c r="S75" s="29">
        <f>'MHB2003'!D64</f>
        <v>0</v>
      </c>
      <c r="T75" s="29">
        <f>'MHB2002'!D64</f>
        <v>0</v>
      </c>
      <c r="U75" s="29">
        <f>'MHB2001'!D64</f>
        <v>0</v>
      </c>
    </row>
    <row r="76" spans="1:21" s="29" customFormat="1" x14ac:dyDescent="0.3">
      <c r="A76" s="29" t="s">
        <v>45</v>
      </c>
      <c r="B76" s="29">
        <f>'MHB2020'!D65</f>
        <v>0</v>
      </c>
      <c r="C76" s="29">
        <f>'MHB2019'!D65</f>
        <v>0</v>
      </c>
      <c r="D76" s="29">
        <f>'MHB2018'!D65</f>
        <v>0</v>
      </c>
      <c r="E76" s="29">
        <f>'MHB2017'!D65</f>
        <v>0</v>
      </c>
      <c r="F76" s="29">
        <f>'MHB2016'!D65</f>
        <v>0</v>
      </c>
      <c r="G76" s="29">
        <f>'MHB2015'!D65</f>
        <v>1</v>
      </c>
      <c r="H76" s="29">
        <f>'MHB2014'!D65</f>
        <v>0</v>
      </c>
      <c r="I76" s="29">
        <f>'MHB2013'!D65</f>
        <v>0</v>
      </c>
      <c r="J76" s="29">
        <f>'MHB2012'!D65</f>
        <v>1</v>
      </c>
      <c r="K76" s="29">
        <f>'MHB2011'!D65</f>
        <v>2</v>
      </c>
      <c r="L76" s="29">
        <f>'MHB2010'!D65</f>
        <v>0</v>
      </c>
      <c r="M76" s="29">
        <f>'MHB2009'!D65</f>
        <v>0</v>
      </c>
      <c r="N76" s="29">
        <f>'MHB2008'!D65</f>
        <v>1</v>
      </c>
      <c r="O76" s="29">
        <f>'MHB2007'!D65</f>
        <v>0</v>
      </c>
      <c r="P76" s="29">
        <f>'MHB2006'!D65</f>
        <v>0</v>
      </c>
      <c r="Q76" s="29">
        <f>'MHB2005'!D65</f>
        <v>1</v>
      </c>
      <c r="R76" s="29">
        <f>'MHB2004'!D65</f>
        <v>0</v>
      </c>
      <c r="S76" s="29">
        <f>'MHB2003'!D65</f>
        <v>0</v>
      </c>
      <c r="T76" s="29">
        <f>'MHB2002'!D65</f>
        <v>0</v>
      </c>
      <c r="U76" s="29">
        <f>'MHB2001'!D65</f>
        <v>0</v>
      </c>
    </row>
    <row r="77" spans="1:21" s="29" customFormat="1" x14ac:dyDescent="0.3">
      <c r="A77" s="29" t="s">
        <v>46</v>
      </c>
      <c r="B77" s="29">
        <f>'MHB2020'!D66</f>
        <v>1</v>
      </c>
      <c r="C77" s="29">
        <f>'MHB2019'!D66</f>
        <v>1</v>
      </c>
      <c r="D77" s="29">
        <f>'MHB2018'!D66</f>
        <v>0</v>
      </c>
      <c r="E77" s="29">
        <f>'MHB2017'!D66</f>
        <v>0</v>
      </c>
      <c r="F77" s="29">
        <f>'MHB2016'!D66</f>
        <v>0</v>
      </c>
      <c r="G77" s="29">
        <f>'MHB2015'!D66</f>
        <v>0</v>
      </c>
      <c r="H77" s="29">
        <f>'MHB2014'!D66</f>
        <v>0</v>
      </c>
      <c r="I77" s="29">
        <f>'MHB2013'!D66</f>
        <v>1</v>
      </c>
      <c r="J77" s="29">
        <f>'MHB2012'!D66</f>
        <v>4</v>
      </c>
      <c r="K77" s="29">
        <f>'MHB2011'!D66</f>
        <v>0</v>
      </c>
      <c r="L77" s="29">
        <f>'MHB2010'!D66</f>
        <v>0</v>
      </c>
      <c r="M77" s="29">
        <f>'MHB2009'!D66</f>
        <v>0</v>
      </c>
      <c r="N77" s="29">
        <f>'MHB2008'!D66</f>
        <v>0</v>
      </c>
      <c r="O77" s="29">
        <f>'MHB2007'!D66</f>
        <v>0</v>
      </c>
      <c r="P77" s="29">
        <f>'MHB2006'!D66</f>
        <v>0</v>
      </c>
      <c r="Q77" s="29">
        <f>'MHB2005'!D66</f>
        <v>3</v>
      </c>
      <c r="R77" s="29">
        <f>'MHB2004'!D66</f>
        <v>0</v>
      </c>
      <c r="S77" s="29">
        <f>'MHB2003'!D66</f>
        <v>0</v>
      </c>
      <c r="T77" s="29">
        <f>'MHB2002'!D66</f>
        <v>0</v>
      </c>
      <c r="U77" s="29">
        <f>'MHB2001'!D66</f>
        <v>0</v>
      </c>
    </row>
    <row r="78" spans="1:21" s="29" customFormat="1" x14ac:dyDescent="0.3">
      <c r="A78" s="29" t="s">
        <v>47</v>
      </c>
      <c r="B78" s="29">
        <f>'MHB2020'!D67</f>
        <v>1</v>
      </c>
      <c r="C78" s="29">
        <f>'MHB2019'!D67</f>
        <v>0</v>
      </c>
      <c r="D78" s="29">
        <f>'MHB2018'!D67</f>
        <v>3</v>
      </c>
      <c r="E78" s="29">
        <f>'MHB2017'!D67</f>
        <v>1</v>
      </c>
      <c r="F78" s="29">
        <f>'MHB2016'!D67</f>
        <v>2</v>
      </c>
      <c r="G78" s="29">
        <f>'MHB2015'!D67</f>
        <v>3</v>
      </c>
      <c r="H78" s="29">
        <f>'MHB2014'!D67</f>
        <v>4</v>
      </c>
      <c r="I78" s="29">
        <f>'MHB2013'!D67</f>
        <v>1</v>
      </c>
      <c r="J78" s="29">
        <f>'MHB2012'!D67</f>
        <v>1</v>
      </c>
      <c r="K78" s="29">
        <f>'MHB2011'!D67</f>
        <v>0</v>
      </c>
      <c r="L78" s="29">
        <f>'MHB2010'!D67</f>
        <v>2</v>
      </c>
      <c r="M78" s="29">
        <f>'MHB2009'!D67</f>
        <v>1</v>
      </c>
      <c r="N78" s="29">
        <f>'MHB2008'!D67</f>
        <v>4</v>
      </c>
      <c r="O78" s="29">
        <f>'MHB2007'!D67</f>
        <v>2</v>
      </c>
      <c r="P78" s="29">
        <f>'MHB2006'!D67</f>
        <v>1</v>
      </c>
      <c r="Q78" s="29">
        <f>'MHB2005'!D67</f>
        <v>2</v>
      </c>
      <c r="R78" s="29">
        <f>'MHB2004'!D67</f>
        <v>0</v>
      </c>
      <c r="S78" s="29">
        <f>'MHB2003'!D67</f>
        <v>0</v>
      </c>
      <c r="T78" s="29">
        <f>'MHB2002'!D67</f>
        <v>0</v>
      </c>
      <c r="U78" s="29">
        <f>'MHB2001'!D67</f>
        <v>0</v>
      </c>
    </row>
    <row r="79" spans="1:21" s="29" customFormat="1" x14ac:dyDescent="0.3">
      <c r="A79" s="29" t="s">
        <v>48</v>
      </c>
      <c r="B79" s="29">
        <f>'MHB2020'!D68</f>
        <v>0</v>
      </c>
      <c r="C79" s="29">
        <f>'MHB2019'!D68</f>
        <v>0</v>
      </c>
      <c r="D79" s="29">
        <f>'MHB2018'!D68</f>
        <v>0</v>
      </c>
      <c r="E79" s="29">
        <f>'MHB2017'!D68</f>
        <v>0</v>
      </c>
      <c r="F79" s="29">
        <f>'MHB2016'!D68</f>
        <v>1</v>
      </c>
      <c r="G79" s="29">
        <f>'MHB2015'!D68</f>
        <v>0</v>
      </c>
      <c r="H79" s="29">
        <f>'MHB2014'!D68</f>
        <v>1</v>
      </c>
      <c r="I79" s="29">
        <f>'MHB2013'!D68</f>
        <v>0</v>
      </c>
      <c r="J79" s="29">
        <f>'MHB2012'!D68</f>
        <v>2</v>
      </c>
      <c r="K79" s="29">
        <f>'MHB2011'!D68</f>
        <v>1</v>
      </c>
      <c r="L79" s="29">
        <f>'MHB2010'!D68</f>
        <v>0</v>
      </c>
      <c r="M79" s="29">
        <f>'MHB2009'!D68</f>
        <v>0</v>
      </c>
      <c r="N79" s="29">
        <f>'MHB2008'!D68</f>
        <v>1</v>
      </c>
      <c r="O79" s="29">
        <f>'MHB2007'!D68</f>
        <v>1</v>
      </c>
      <c r="P79" s="29">
        <f>'MHB2006'!D68</f>
        <v>0</v>
      </c>
      <c r="Q79" s="29">
        <f>'MHB2005'!D68</f>
        <v>1</v>
      </c>
      <c r="R79" s="29">
        <f>'MHB2004'!D68</f>
        <v>0</v>
      </c>
      <c r="S79" s="29">
        <f>'MHB2003'!D68</f>
        <v>0</v>
      </c>
      <c r="T79" s="29">
        <f>'MHB2002'!D68</f>
        <v>0</v>
      </c>
      <c r="U79" s="29">
        <f>'MHB2001'!D68</f>
        <v>0</v>
      </c>
    </row>
    <row r="80" spans="1:21" s="29" customFormat="1" x14ac:dyDescent="0.3">
      <c r="A80" s="29" t="s">
        <v>49</v>
      </c>
      <c r="B80" s="29">
        <f>'MHB2020'!D69</f>
        <v>0</v>
      </c>
      <c r="C80" s="29">
        <f>'MHB2019'!D69</f>
        <v>0</v>
      </c>
      <c r="D80" s="29">
        <f>'MHB2018'!D69</f>
        <v>0</v>
      </c>
      <c r="E80" s="29">
        <f>'MHB2017'!D69</f>
        <v>0</v>
      </c>
      <c r="F80" s="29">
        <f>'MHB2016'!D69</f>
        <v>0</v>
      </c>
      <c r="G80" s="29">
        <f>'MHB2015'!D69</f>
        <v>3</v>
      </c>
      <c r="H80" s="29">
        <f>'MHB2014'!D69</f>
        <v>0</v>
      </c>
      <c r="I80" s="29">
        <f>'MHB2013'!D69</f>
        <v>4</v>
      </c>
      <c r="J80" s="29">
        <f>'MHB2012'!D69</f>
        <v>0</v>
      </c>
      <c r="K80" s="29">
        <f>'MHB2011'!D69</f>
        <v>2</v>
      </c>
      <c r="L80" s="29">
        <f>'MHB2010'!D69</f>
        <v>0</v>
      </c>
      <c r="M80" s="29">
        <f>'MHB2009'!D69</f>
        <v>2</v>
      </c>
      <c r="N80" s="29">
        <f>'MHB2008'!D69</f>
        <v>3</v>
      </c>
      <c r="O80" s="29">
        <f>'MHB2007'!D69</f>
        <v>1</v>
      </c>
      <c r="P80" s="29">
        <f>'MHB2006'!D69</f>
        <v>2</v>
      </c>
      <c r="Q80" s="29">
        <f>'MHB2005'!D69</f>
        <v>2</v>
      </c>
      <c r="R80" s="29">
        <f>'MHB2004'!D69</f>
        <v>0</v>
      </c>
      <c r="S80" s="29">
        <f>'MHB2003'!D69</f>
        <v>0</v>
      </c>
      <c r="T80" s="29">
        <f>'MHB2002'!D69</f>
        <v>0</v>
      </c>
      <c r="U80" s="29">
        <f>'MHB2001'!D69</f>
        <v>0</v>
      </c>
    </row>
    <row r="81" spans="1:21" s="29" customFormat="1" x14ac:dyDescent="0.3">
      <c r="A81" s="29" t="s">
        <v>50</v>
      </c>
      <c r="B81" s="29">
        <f>'MHB2020'!D70</f>
        <v>1</v>
      </c>
      <c r="C81" s="29">
        <f>'MHB2019'!D70</f>
        <v>0</v>
      </c>
      <c r="D81" s="29">
        <f>'MHB2018'!D70</f>
        <v>0</v>
      </c>
      <c r="E81" s="29">
        <f>'MHB2017'!D70</f>
        <v>0</v>
      </c>
      <c r="F81" s="29">
        <f>'MHB2016'!D70</f>
        <v>0</v>
      </c>
      <c r="G81" s="29">
        <f>'MHB2015'!D70</f>
        <v>0</v>
      </c>
      <c r="H81" s="29">
        <f>'MHB2014'!D70</f>
        <v>0</v>
      </c>
      <c r="I81" s="29">
        <f>'MHB2013'!D70</f>
        <v>1</v>
      </c>
      <c r="J81" s="29">
        <f>'MHB2012'!D70</f>
        <v>0</v>
      </c>
      <c r="K81" s="29">
        <f>'MHB2011'!D70</f>
        <v>0</v>
      </c>
      <c r="L81" s="29">
        <f>'MHB2010'!D70</f>
        <v>0</v>
      </c>
      <c r="M81" s="29">
        <f>'MHB2009'!D70</f>
        <v>0</v>
      </c>
      <c r="N81" s="29">
        <f>'MHB2008'!D70</f>
        <v>2</v>
      </c>
      <c r="O81" s="29">
        <f>'MHB2007'!D70</f>
        <v>1</v>
      </c>
      <c r="P81" s="29">
        <f>'MHB2006'!D70</f>
        <v>0</v>
      </c>
      <c r="Q81" s="29">
        <f>'MHB2005'!D70</f>
        <v>0</v>
      </c>
      <c r="R81" s="29">
        <f>'MHB2004'!D70</f>
        <v>0</v>
      </c>
      <c r="S81" s="29">
        <f>'MHB2003'!D70</f>
        <v>0</v>
      </c>
      <c r="T81" s="29">
        <f>'MHB2002'!D70</f>
        <v>0</v>
      </c>
      <c r="U81" s="29">
        <f>'MHB2001'!D70</f>
        <v>0</v>
      </c>
    </row>
    <row r="82" spans="1:21" s="30" customFormat="1" x14ac:dyDescent="0.3">
      <c r="A82" s="30" t="s">
        <v>38</v>
      </c>
      <c r="B82" s="30">
        <f>'MHB2020'!D71</f>
        <v>4</v>
      </c>
      <c r="C82" s="30">
        <f>'MHB2019'!D71</f>
        <v>3</v>
      </c>
      <c r="D82" s="30">
        <f>'MHB2018'!D71</f>
        <v>3</v>
      </c>
      <c r="E82" s="30">
        <f>'MHB2017'!D71</f>
        <v>1</v>
      </c>
      <c r="F82" s="30">
        <f>'MHB2016'!D71</f>
        <v>3</v>
      </c>
      <c r="G82" s="30">
        <f>'MHB2015'!D71</f>
        <v>7</v>
      </c>
      <c r="H82" s="30">
        <f>'MHB2014'!D71</f>
        <v>5</v>
      </c>
      <c r="I82" s="30">
        <f>'MHB2013'!D71</f>
        <v>7</v>
      </c>
      <c r="J82" s="30">
        <f>'MHB2012'!D71</f>
        <v>9</v>
      </c>
      <c r="K82" s="30">
        <f>'MHB2011'!D71</f>
        <v>6</v>
      </c>
      <c r="L82" s="30">
        <f>'MHB2010'!D71</f>
        <v>2</v>
      </c>
      <c r="M82" s="30">
        <f>'MHB2009'!D71</f>
        <v>3</v>
      </c>
      <c r="N82" s="30">
        <f>'MHB2008'!D71</f>
        <v>12</v>
      </c>
      <c r="O82" s="30">
        <f>'MHB2007'!D71</f>
        <v>6</v>
      </c>
      <c r="P82" s="30">
        <f>'MHB2006'!D71</f>
        <v>3</v>
      </c>
      <c r="Q82" s="30">
        <f>'MHB2005'!D71</f>
        <v>14</v>
      </c>
      <c r="R82" s="30">
        <f>'MHB2004'!D71</f>
        <v>0</v>
      </c>
      <c r="S82" s="30">
        <f>'MHB2003'!D71</f>
        <v>0</v>
      </c>
      <c r="T82" s="30">
        <f>'MHB2002'!D71</f>
        <v>0</v>
      </c>
      <c r="U82" s="30">
        <f>'MHB2001'!D71</f>
        <v>0</v>
      </c>
    </row>
    <row r="83" spans="1:21" s="10" customFormat="1" x14ac:dyDescent="0.3">
      <c r="A83" s="10" t="s">
        <v>51</v>
      </c>
      <c r="B83" s="10">
        <f>'MHB2020'!D72</f>
        <v>0</v>
      </c>
      <c r="C83" s="10">
        <f>'MHB2019'!D72</f>
        <v>0</v>
      </c>
      <c r="D83" s="10">
        <f>'MHB2018'!D72</f>
        <v>0</v>
      </c>
      <c r="E83" s="10">
        <f>'MHB2017'!D72</f>
        <v>0</v>
      </c>
      <c r="F83" s="10">
        <f>'MHB2016'!D72</f>
        <v>0</v>
      </c>
      <c r="G83" s="10">
        <f>'MHB2015'!D72</f>
        <v>0</v>
      </c>
      <c r="H83" s="10">
        <f>'MHB2014'!D72</f>
        <v>0</v>
      </c>
      <c r="I83" s="10">
        <f>'MHB2013'!D72</f>
        <v>0</v>
      </c>
      <c r="J83" s="10">
        <f>'MHB2012'!D72</f>
        <v>0</v>
      </c>
      <c r="K83" s="10">
        <f>'MHB2011'!D72</f>
        <v>0</v>
      </c>
      <c r="L83" s="10">
        <f>'MHB2010'!D72</f>
        <v>0</v>
      </c>
      <c r="M83" s="10">
        <f>'MHB2009'!D72</f>
        <v>0</v>
      </c>
      <c r="N83" s="10">
        <f>'MHB2008'!D72</f>
        <v>0</v>
      </c>
      <c r="O83" s="10">
        <f>'MHB2007'!D72</f>
        <v>1</v>
      </c>
      <c r="P83" s="10">
        <f>'MHB2006'!D72</f>
        <v>0</v>
      </c>
      <c r="Q83" s="10">
        <f>'MHB2005'!D72</f>
        <v>0</v>
      </c>
      <c r="R83" s="10">
        <f>'MHB2004'!D72</f>
        <v>0</v>
      </c>
      <c r="S83" s="10">
        <f>'MHB2003'!D72</f>
        <v>0</v>
      </c>
      <c r="T83" s="10">
        <f>'MHB2002'!D72</f>
        <v>0</v>
      </c>
      <c r="U83" s="10">
        <f>'MHB2001'!D72</f>
        <v>0</v>
      </c>
    </row>
    <row r="84" spans="1:21" s="10" customFormat="1" x14ac:dyDescent="0.3">
      <c r="A84" s="10" t="s">
        <v>65</v>
      </c>
      <c r="B84" s="10">
        <f>'MHB2020'!D73</f>
        <v>0</v>
      </c>
      <c r="C84" s="10">
        <f>'MHB2019'!D73</f>
        <v>0</v>
      </c>
      <c r="D84" s="10">
        <f>'MHB2018'!D73</f>
        <v>0</v>
      </c>
      <c r="E84" s="10">
        <f>'MHB2017'!D73</f>
        <v>0</v>
      </c>
      <c r="F84" s="10">
        <f>'MHB2016'!D73</f>
        <v>0</v>
      </c>
      <c r="G84" s="10">
        <f>'MHB2015'!D73</f>
        <v>0</v>
      </c>
      <c r="H84" s="10">
        <f>'MHB2014'!D73</f>
        <v>0</v>
      </c>
      <c r="I84" s="10">
        <f>'MHB2013'!D73</f>
        <v>0</v>
      </c>
      <c r="J84" s="10">
        <f>'MHB2012'!D73</f>
        <v>0</v>
      </c>
      <c r="K84" s="10">
        <f>'MHB2011'!D73</f>
        <v>0</v>
      </c>
      <c r="L84" s="10">
        <f>'MHB2010'!D73</f>
        <v>0</v>
      </c>
      <c r="M84" s="10">
        <f>'MHB2009'!D73</f>
        <v>0</v>
      </c>
      <c r="N84" s="10">
        <f>'MHB2008'!D73</f>
        <v>0</v>
      </c>
      <c r="O84" s="10">
        <f>'MHB2007'!D73</f>
        <v>0</v>
      </c>
      <c r="P84" s="10">
        <f>'MHB2006'!D73</f>
        <v>0</v>
      </c>
      <c r="Q84" s="10">
        <f>'MHB2005'!D73</f>
        <v>0</v>
      </c>
      <c r="R84" s="10">
        <f>'MHB2004'!D73</f>
        <v>0</v>
      </c>
      <c r="S84" s="10">
        <f>'MHB2003'!D73</f>
        <v>0</v>
      </c>
      <c r="T84" s="10">
        <f>'MHB2002'!D73</f>
        <v>0</v>
      </c>
      <c r="U84" s="10">
        <f>'MHB2001'!D73</f>
        <v>0</v>
      </c>
    </row>
    <row r="85" spans="1:21" s="10" customFormat="1" x14ac:dyDescent="0.3">
      <c r="A85" s="10" t="s">
        <v>44</v>
      </c>
      <c r="B85" s="10">
        <f>'MHB2020'!D74</f>
        <v>0</v>
      </c>
      <c r="C85" s="10">
        <f>'MHB2019'!D74</f>
        <v>0</v>
      </c>
      <c r="D85" s="10">
        <f>'MHB2018'!D74</f>
        <v>0</v>
      </c>
      <c r="E85" s="10">
        <f>'MHB2017'!D74</f>
        <v>0</v>
      </c>
      <c r="F85" s="10">
        <f>'MHB2016'!D74</f>
        <v>0</v>
      </c>
      <c r="G85" s="10">
        <f>'MHB2015'!D74</f>
        <v>0</v>
      </c>
      <c r="H85" s="10">
        <f>'MHB2014'!D74</f>
        <v>0</v>
      </c>
      <c r="I85" s="10">
        <f>'MHB2013'!D74</f>
        <v>0</v>
      </c>
      <c r="J85" s="10">
        <f>'MHB2012'!D74</f>
        <v>0</v>
      </c>
      <c r="K85" s="10">
        <f>'MHB2011'!D74</f>
        <v>0</v>
      </c>
      <c r="L85" s="10">
        <f>'MHB2010'!D74</f>
        <v>0</v>
      </c>
      <c r="M85" s="10">
        <f>'MHB2009'!D74</f>
        <v>0</v>
      </c>
      <c r="N85" s="10">
        <f>'MHB2008'!D74</f>
        <v>0</v>
      </c>
      <c r="O85" s="10">
        <f>'MHB2007'!D74</f>
        <v>0</v>
      </c>
      <c r="P85" s="10">
        <f>'MHB2006'!D74</f>
        <v>0</v>
      </c>
      <c r="Q85" s="10">
        <f>'MHB2005'!D74</f>
        <v>0</v>
      </c>
      <c r="R85" s="10">
        <f>'MHB2004'!D74</f>
        <v>0</v>
      </c>
      <c r="S85" s="10">
        <f>'MHB2003'!D74</f>
        <v>0</v>
      </c>
      <c r="T85" s="10">
        <f>'MHB2002'!D74</f>
        <v>0</v>
      </c>
      <c r="U85" s="10">
        <f>'MHB2001'!D74</f>
        <v>0</v>
      </c>
    </row>
    <row r="86" spans="1:21" s="10" customFormat="1" x14ac:dyDescent="0.3">
      <c r="A86" s="10" t="s">
        <v>45</v>
      </c>
      <c r="B86" s="10">
        <f>'MHB2020'!D75</f>
        <v>0</v>
      </c>
      <c r="C86" s="10">
        <f>'MHB2019'!D75</f>
        <v>0</v>
      </c>
      <c r="D86" s="10">
        <f>'MHB2018'!D75</f>
        <v>0</v>
      </c>
      <c r="E86" s="10">
        <f>'MHB2017'!D75</f>
        <v>0</v>
      </c>
      <c r="F86" s="10">
        <f>'MHB2016'!D75</f>
        <v>0</v>
      </c>
      <c r="G86" s="10">
        <f>'MHB2015'!D75</f>
        <v>0</v>
      </c>
      <c r="H86" s="10">
        <f>'MHB2014'!D75</f>
        <v>0</v>
      </c>
      <c r="I86" s="10">
        <f>'MHB2013'!D75</f>
        <v>0</v>
      </c>
      <c r="J86" s="10">
        <f>'MHB2012'!D75</f>
        <v>0</v>
      </c>
      <c r="K86" s="10">
        <f>'MHB2011'!D75</f>
        <v>0</v>
      </c>
      <c r="L86" s="10">
        <f>'MHB2010'!D75</f>
        <v>0</v>
      </c>
      <c r="M86" s="10">
        <f>'MHB2009'!D75</f>
        <v>0</v>
      </c>
      <c r="N86" s="10">
        <f>'MHB2008'!D75</f>
        <v>0</v>
      </c>
      <c r="O86" s="10">
        <f>'MHB2007'!D75</f>
        <v>1</v>
      </c>
      <c r="P86" s="10">
        <f>'MHB2006'!D75</f>
        <v>1</v>
      </c>
      <c r="Q86" s="10">
        <f>'MHB2005'!D75</f>
        <v>0</v>
      </c>
      <c r="R86" s="10">
        <f>'MHB2004'!D75</f>
        <v>0</v>
      </c>
      <c r="S86" s="10">
        <f>'MHB2003'!D75</f>
        <v>0</v>
      </c>
      <c r="T86" s="10">
        <f>'MHB2002'!D75</f>
        <v>0</v>
      </c>
      <c r="U86" s="10">
        <f>'MHB2001'!D75</f>
        <v>0</v>
      </c>
    </row>
    <row r="87" spans="1:21" s="10" customFormat="1" x14ac:dyDescent="0.3">
      <c r="A87" s="10" t="s">
        <v>46</v>
      </c>
      <c r="B87" s="10">
        <f>'MHB2020'!D76</f>
        <v>0</v>
      </c>
      <c r="C87" s="10">
        <f>'MHB2019'!D76</f>
        <v>0</v>
      </c>
      <c r="D87" s="10">
        <f>'MHB2018'!D76</f>
        <v>0</v>
      </c>
      <c r="E87" s="10">
        <f>'MHB2017'!D76</f>
        <v>0</v>
      </c>
      <c r="F87" s="10">
        <f>'MHB2016'!D76</f>
        <v>0</v>
      </c>
      <c r="G87" s="10">
        <f>'MHB2015'!D76</f>
        <v>0</v>
      </c>
      <c r="H87" s="10">
        <f>'MHB2014'!D76</f>
        <v>0</v>
      </c>
      <c r="I87" s="10">
        <f>'MHB2013'!D76</f>
        <v>0</v>
      </c>
      <c r="J87" s="10">
        <f>'MHB2012'!D76</f>
        <v>0</v>
      </c>
      <c r="K87" s="10">
        <f>'MHB2011'!D76</f>
        <v>0</v>
      </c>
      <c r="L87" s="10">
        <f>'MHB2010'!D76</f>
        <v>0</v>
      </c>
      <c r="M87" s="10">
        <f>'MHB2009'!D76</f>
        <v>0</v>
      </c>
      <c r="N87" s="10">
        <f>'MHB2008'!D76</f>
        <v>0</v>
      </c>
      <c r="O87" s="10">
        <f>'MHB2007'!D76</f>
        <v>0</v>
      </c>
      <c r="P87" s="10">
        <f>'MHB2006'!D76</f>
        <v>0</v>
      </c>
      <c r="Q87" s="10">
        <f>'MHB2005'!D76</f>
        <v>1</v>
      </c>
      <c r="R87" s="10">
        <f>'MHB2004'!D76</f>
        <v>0</v>
      </c>
      <c r="S87" s="10">
        <f>'MHB2003'!D76</f>
        <v>0</v>
      </c>
      <c r="T87" s="10">
        <f>'MHB2002'!D76</f>
        <v>0</v>
      </c>
      <c r="U87" s="10">
        <f>'MHB2001'!D76</f>
        <v>0</v>
      </c>
    </row>
    <row r="88" spans="1:21" s="10" customFormat="1" x14ac:dyDescent="0.3">
      <c r="A88" s="10" t="s">
        <v>47</v>
      </c>
      <c r="B88" s="10">
        <f>'MHB2020'!D77</f>
        <v>0</v>
      </c>
      <c r="C88" s="10">
        <f>'MHB2019'!D77</f>
        <v>0</v>
      </c>
      <c r="D88" s="10">
        <f>'MHB2018'!D77</f>
        <v>0</v>
      </c>
      <c r="E88" s="10">
        <f>'MHB2017'!D77</f>
        <v>0</v>
      </c>
      <c r="F88" s="10">
        <f>'MHB2016'!D77</f>
        <v>0</v>
      </c>
      <c r="G88" s="10">
        <f>'MHB2015'!D77</f>
        <v>0</v>
      </c>
      <c r="H88" s="10">
        <f>'MHB2014'!D77</f>
        <v>0</v>
      </c>
      <c r="I88" s="10">
        <f>'MHB2013'!D77</f>
        <v>0</v>
      </c>
      <c r="J88" s="10">
        <f>'MHB2012'!D77</f>
        <v>0</v>
      </c>
      <c r="K88" s="10">
        <f>'MHB2011'!D77</f>
        <v>5</v>
      </c>
      <c r="L88" s="10">
        <f>'MHB2010'!D77</f>
        <v>0</v>
      </c>
      <c r="M88" s="10">
        <f>'MHB2009'!D77</f>
        <v>0</v>
      </c>
      <c r="N88" s="10">
        <f>'MHB2008'!D77</f>
        <v>1</v>
      </c>
      <c r="O88" s="10">
        <f>'MHB2007'!D77</f>
        <v>0</v>
      </c>
      <c r="P88" s="10">
        <f>'MHB2006'!D77</f>
        <v>2</v>
      </c>
      <c r="Q88" s="10">
        <f>'MHB2005'!D77</f>
        <v>1</v>
      </c>
      <c r="R88" s="10">
        <f>'MHB2004'!D77</f>
        <v>0</v>
      </c>
      <c r="S88" s="10">
        <f>'MHB2003'!D77</f>
        <v>0</v>
      </c>
      <c r="T88" s="10">
        <f>'MHB2002'!D77</f>
        <v>0</v>
      </c>
      <c r="U88" s="10">
        <f>'MHB2001'!D77</f>
        <v>0</v>
      </c>
    </row>
    <row r="89" spans="1:21" s="10" customFormat="1" x14ac:dyDescent="0.3">
      <c r="A89" s="10" t="s">
        <v>48</v>
      </c>
      <c r="B89" s="10">
        <f>'MHB2020'!D78</f>
        <v>0</v>
      </c>
      <c r="C89" s="10">
        <f>'MHB2019'!D78</f>
        <v>0</v>
      </c>
      <c r="D89" s="10">
        <f>'MHB2018'!D78</f>
        <v>0</v>
      </c>
      <c r="E89" s="10">
        <f>'MHB2017'!D78</f>
        <v>0</v>
      </c>
      <c r="F89" s="10">
        <f>'MHB2016'!D78</f>
        <v>0</v>
      </c>
      <c r="G89" s="10">
        <f>'MHB2015'!D78</f>
        <v>0</v>
      </c>
      <c r="H89" s="10">
        <f>'MHB2014'!D78</f>
        <v>0</v>
      </c>
      <c r="I89" s="10">
        <f>'MHB2013'!D78</f>
        <v>0</v>
      </c>
      <c r="J89" s="10">
        <f>'MHB2012'!D78</f>
        <v>0</v>
      </c>
      <c r="K89" s="10">
        <f>'MHB2011'!D78</f>
        <v>0</v>
      </c>
      <c r="L89" s="10">
        <f>'MHB2010'!D78</f>
        <v>0</v>
      </c>
      <c r="M89" s="10">
        <f>'MHB2009'!D78</f>
        <v>0</v>
      </c>
      <c r="N89" s="10">
        <f>'MHB2008'!D78</f>
        <v>1</v>
      </c>
      <c r="O89" s="10">
        <f>'MHB2007'!D78</f>
        <v>0</v>
      </c>
      <c r="P89" s="10">
        <f>'MHB2006'!D78</f>
        <v>0</v>
      </c>
      <c r="Q89" s="10">
        <f>'MHB2005'!D78</f>
        <v>0</v>
      </c>
      <c r="R89" s="10">
        <f>'MHB2004'!D78</f>
        <v>0</v>
      </c>
      <c r="S89" s="10">
        <f>'MHB2003'!D78</f>
        <v>0</v>
      </c>
      <c r="T89" s="10">
        <f>'MHB2002'!D78</f>
        <v>0</v>
      </c>
      <c r="U89" s="10">
        <f>'MHB2001'!D78</f>
        <v>0</v>
      </c>
    </row>
    <row r="90" spans="1:21" s="10" customFormat="1" x14ac:dyDescent="0.3">
      <c r="A90" s="10" t="s">
        <v>49</v>
      </c>
      <c r="B90" s="10">
        <f>'MHB2020'!D79</f>
        <v>0</v>
      </c>
      <c r="C90" s="10">
        <f>'MHB2019'!D79</f>
        <v>0</v>
      </c>
      <c r="D90" s="10">
        <f>'MHB2018'!D79</f>
        <v>0</v>
      </c>
      <c r="E90" s="10">
        <f>'MHB2017'!D79</f>
        <v>0</v>
      </c>
      <c r="F90" s="10">
        <f>'MHB2016'!D79</f>
        <v>0</v>
      </c>
      <c r="G90" s="10">
        <f>'MHB2015'!D79</f>
        <v>0</v>
      </c>
      <c r="H90" s="10">
        <f>'MHB2014'!D79</f>
        <v>0</v>
      </c>
      <c r="I90" s="10">
        <f>'MHB2013'!D79</f>
        <v>0</v>
      </c>
      <c r="J90" s="10">
        <f>'MHB2012'!D79</f>
        <v>0</v>
      </c>
      <c r="K90" s="10">
        <f>'MHB2011'!D79</f>
        <v>2</v>
      </c>
      <c r="L90" s="10">
        <f>'MHB2010'!D79</f>
        <v>0</v>
      </c>
      <c r="M90" s="10">
        <f>'MHB2009'!D79</f>
        <v>0</v>
      </c>
      <c r="N90" s="10">
        <f>'MHB2008'!D79</f>
        <v>1</v>
      </c>
      <c r="O90" s="10">
        <f>'MHB2007'!D79</f>
        <v>0</v>
      </c>
      <c r="P90" s="10">
        <f>'MHB2006'!D79</f>
        <v>0</v>
      </c>
      <c r="Q90" s="10">
        <f>'MHB2005'!D79</f>
        <v>2</v>
      </c>
      <c r="R90" s="10">
        <f>'MHB2004'!D79</f>
        <v>0</v>
      </c>
      <c r="S90" s="10">
        <f>'MHB2003'!D79</f>
        <v>0</v>
      </c>
      <c r="T90" s="10">
        <f>'MHB2002'!D79</f>
        <v>0</v>
      </c>
      <c r="U90" s="10">
        <f>'MHB2001'!D79</f>
        <v>0</v>
      </c>
    </row>
    <row r="91" spans="1:21" s="10" customFormat="1" x14ac:dyDescent="0.3">
      <c r="A91" s="10" t="s">
        <v>50</v>
      </c>
      <c r="B91" s="10">
        <f>'MHB2020'!D80</f>
        <v>0</v>
      </c>
      <c r="C91" s="10">
        <f>'MHB2019'!D80</f>
        <v>0</v>
      </c>
      <c r="D91" s="10">
        <f>'MHB2018'!D80</f>
        <v>0</v>
      </c>
      <c r="E91" s="10">
        <f>'MHB2017'!D80</f>
        <v>0</v>
      </c>
      <c r="F91" s="10">
        <f>'MHB2016'!D80</f>
        <v>0</v>
      </c>
      <c r="G91" s="10">
        <f>'MHB2015'!D80</f>
        <v>0</v>
      </c>
      <c r="H91" s="10">
        <f>'MHB2014'!D80</f>
        <v>0</v>
      </c>
      <c r="I91" s="10">
        <f>'MHB2013'!D80</f>
        <v>0</v>
      </c>
      <c r="J91" s="10">
        <f>'MHB2012'!D80</f>
        <v>0</v>
      </c>
      <c r="K91" s="10">
        <f>'MHB2011'!D80</f>
        <v>1</v>
      </c>
      <c r="L91" s="10">
        <f>'MHB2010'!D80</f>
        <v>0</v>
      </c>
      <c r="M91" s="10">
        <f>'MHB2009'!D80</f>
        <v>0</v>
      </c>
      <c r="N91" s="10">
        <f>'MHB2008'!D80</f>
        <v>0</v>
      </c>
      <c r="O91" s="10">
        <f>'MHB2007'!D80</f>
        <v>0</v>
      </c>
      <c r="P91" s="10">
        <f>'MHB2006'!D80</f>
        <v>0</v>
      </c>
      <c r="Q91" s="10">
        <f>'MHB2005'!D80</f>
        <v>0</v>
      </c>
      <c r="R91" s="10">
        <f>'MHB2004'!D80</f>
        <v>0</v>
      </c>
      <c r="S91" s="10">
        <f>'MHB2003'!D80</f>
        <v>0</v>
      </c>
      <c r="T91" s="10">
        <f>'MHB2002'!D80</f>
        <v>0</v>
      </c>
      <c r="U91" s="10">
        <f>'MHB2001'!D80</f>
        <v>0</v>
      </c>
    </row>
    <row r="92" spans="1:21" s="10" customFormat="1" x14ac:dyDescent="0.3">
      <c r="A92" s="10" t="s">
        <v>37</v>
      </c>
      <c r="B92" s="10">
        <f>'MHB2020'!D81</f>
        <v>0</v>
      </c>
      <c r="C92" s="10">
        <f>'MHB2019'!D81</f>
        <v>0</v>
      </c>
      <c r="D92" s="10">
        <f>'MHB2018'!D81</f>
        <v>0</v>
      </c>
      <c r="E92" s="10">
        <f>'MHB2017'!D81</f>
        <v>0</v>
      </c>
      <c r="F92" s="10">
        <f>'MHB2016'!D81</f>
        <v>0</v>
      </c>
      <c r="G92" s="10">
        <f>'MHB2015'!D81</f>
        <v>0</v>
      </c>
      <c r="H92" s="10">
        <f>'MHB2014'!D81</f>
        <v>0</v>
      </c>
      <c r="I92" s="10">
        <f>'MHB2013'!D81</f>
        <v>0</v>
      </c>
      <c r="J92" s="10">
        <f>'MHB2012'!D81</f>
        <v>0</v>
      </c>
      <c r="K92" s="10">
        <f>'MHB2011'!D81</f>
        <v>8</v>
      </c>
      <c r="L92" s="10">
        <f>'MHB2010'!D81</f>
        <v>0</v>
      </c>
      <c r="M92" s="10">
        <f>'MHB2009'!D81</f>
        <v>0</v>
      </c>
      <c r="N92" s="10">
        <f>'MHB2008'!D81</f>
        <v>3</v>
      </c>
      <c r="O92" s="10">
        <f>'MHB2007'!D81</f>
        <v>2</v>
      </c>
      <c r="P92" s="10">
        <f>'MHB2006'!D81</f>
        <v>3</v>
      </c>
      <c r="Q92" s="10">
        <f>'MHB2005'!D81</f>
        <v>4</v>
      </c>
      <c r="R92" s="10">
        <f>'MHB2004'!D81</f>
        <v>0</v>
      </c>
      <c r="S92" s="10">
        <f>'MHB2003'!D81</f>
        <v>0</v>
      </c>
      <c r="T92" s="10">
        <f>'MHB2002'!D81</f>
        <v>0</v>
      </c>
      <c r="U92" s="10">
        <f>'MHB2001'!D81</f>
        <v>0</v>
      </c>
    </row>
    <row r="93" spans="1:21" s="31" customFormat="1" x14ac:dyDescent="0.3">
      <c r="A93" s="31" t="s">
        <v>52</v>
      </c>
      <c r="B93" s="31">
        <f>'MHB2020'!D82</f>
        <v>4</v>
      </c>
      <c r="C93" s="31">
        <f>'MHB2019'!D82</f>
        <v>3</v>
      </c>
      <c r="D93" s="31">
        <f>'MHB2018'!D82</f>
        <v>3</v>
      </c>
      <c r="E93" s="31">
        <f>'MHB2017'!D82</f>
        <v>1</v>
      </c>
      <c r="F93" s="31">
        <f>'MHB2016'!D82</f>
        <v>3</v>
      </c>
      <c r="G93" s="31">
        <f>'MHB2015'!D82</f>
        <v>7</v>
      </c>
      <c r="H93" s="31">
        <f>'MHB2014'!D82</f>
        <v>5</v>
      </c>
      <c r="I93" s="31">
        <f>'MHB2013'!D82</f>
        <v>7</v>
      </c>
      <c r="J93" s="31">
        <f>'MHB2012'!D82</f>
        <v>9</v>
      </c>
      <c r="K93" s="31">
        <f>'MHB2011'!D82</f>
        <v>14</v>
      </c>
      <c r="L93" s="31">
        <f>'MHB2010'!D82</f>
        <v>2</v>
      </c>
      <c r="M93" s="31">
        <f>'MHB2009'!D82</f>
        <v>3</v>
      </c>
      <c r="N93" s="31">
        <f>'MHB2008'!D82</f>
        <v>15</v>
      </c>
      <c r="O93" s="31">
        <f>'MHB2007'!D82</f>
        <v>8</v>
      </c>
      <c r="P93" s="31">
        <f>'MHB2006'!D82</f>
        <v>6</v>
      </c>
      <c r="Q93" s="31">
        <f>'MHB2005'!D82</f>
        <v>18</v>
      </c>
      <c r="R93" s="31">
        <f>'MHB2004'!D82</f>
        <v>0</v>
      </c>
      <c r="S93" s="31">
        <f>'MHB2003'!D82</f>
        <v>0</v>
      </c>
      <c r="T93" s="31">
        <f>'MHB2002'!D82</f>
        <v>0</v>
      </c>
      <c r="U93" s="31">
        <f>'MHB2001'!D82</f>
        <v>0</v>
      </c>
    </row>
    <row r="94" spans="1:21" x14ac:dyDescent="0.3">
      <c r="B94">
        <f>'MHB2020'!D83</f>
        <v>0</v>
      </c>
      <c r="C94">
        <f>'MHB2019'!D83</f>
        <v>0</v>
      </c>
      <c r="D94">
        <f>'MHB2018'!D83</f>
        <v>0</v>
      </c>
      <c r="E94">
        <f>'MHB2017'!D83</f>
        <v>0</v>
      </c>
      <c r="F94">
        <f>'MHB2016'!D83</f>
        <v>0</v>
      </c>
      <c r="G94">
        <f>'MHB2015'!D83</f>
        <v>0</v>
      </c>
      <c r="H94">
        <f>'MHB2014'!D83</f>
        <v>0</v>
      </c>
      <c r="I94">
        <f>'MHB2013'!D83</f>
        <v>0</v>
      </c>
      <c r="J94">
        <f>'MHB2012'!D83</f>
        <v>0</v>
      </c>
      <c r="K94">
        <f>'MHB2011'!D83</f>
        <v>0</v>
      </c>
      <c r="L94">
        <f>'MHB2010'!D83</f>
        <v>0</v>
      </c>
      <c r="M94">
        <f>'MHB2009'!D83</f>
        <v>0</v>
      </c>
      <c r="N94">
        <f>'MHB2008'!D83</f>
        <v>0</v>
      </c>
      <c r="O94">
        <f>'MHB2007'!D83</f>
        <v>0</v>
      </c>
      <c r="P94">
        <f>'MHB2006'!D83</f>
        <v>0</v>
      </c>
      <c r="Q94">
        <f>'MHB2005'!D83</f>
        <v>0</v>
      </c>
      <c r="R94">
        <f>'MHB2004'!D83</f>
        <v>0</v>
      </c>
      <c r="S94">
        <f>'MHB2003'!D83</f>
        <v>0</v>
      </c>
      <c r="T94">
        <f>'MHB2002'!D83</f>
        <v>0</v>
      </c>
      <c r="U94">
        <f>'MHB2001'!D83</f>
        <v>0</v>
      </c>
    </row>
    <row r="95" spans="1:21" x14ac:dyDescent="0.3">
      <c r="B95">
        <f>'MHB2020'!D84</f>
        <v>0</v>
      </c>
      <c r="C95">
        <f>'MHB2019'!D84</f>
        <v>0</v>
      </c>
      <c r="D95">
        <f>'MHB2018'!D84</f>
        <v>0</v>
      </c>
      <c r="E95">
        <f>'MHB2017'!D84</f>
        <v>0</v>
      </c>
      <c r="F95">
        <f>'MHB2016'!D84</f>
        <v>0</v>
      </c>
      <c r="G95">
        <f>'MHB2015'!D84</f>
        <v>0</v>
      </c>
      <c r="H95">
        <f>'MHB2014'!D84</f>
        <v>0</v>
      </c>
      <c r="I95">
        <f>'MHB2013'!D84</f>
        <v>0</v>
      </c>
      <c r="J95">
        <f>'MHB2012'!D84</f>
        <v>0</v>
      </c>
      <c r="K95">
        <f>'MHB2011'!D84</f>
        <v>0</v>
      </c>
      <c r="L95">
        <f>'MHB2010'!D84</f>
        <v>0</v>
      </c>
      <c r="M95">
        <f>'MHB2009'!D84</f>
        <v>0</v>
      </c>
      <c r="N95">
        <f>'MHB2008'!D84</f>
        <v>0</v>
      </c>
      <c r="O95">
        <f>'MHB2007'!D84</f>
        <v>0</v>
      </c>
      <c r="P95">
        <f>'MHB2006'!D84</f>
        <v>0</v>
      </c>
      <c r="Q95">
        <f>'MHB2005'!D84</f>
        <v>0</v>
      </c>
      <c r="R95">
        <f>'MHB2004'!D84</f>
        <v>0</v>
      </c>
      <c r="S95">
        <f>'MHB2003'!D84</f>
        <v>0</v>
      </c>
      <c r="T95">
        <f>'MHB2002'!D84</f>
        <v>0</v>
      </c>
      <c r="U95">
        <f>'MHB2001'!D84</f>
        <v>0</v>
      </c>
    </row>
    <row r="96" spans="1:21" x14ac:dyDescent="0.3">
      <c r="B96">
        <f>'MHB2020'!D85</f>
        <v>0</v>
      </c>
      <c r="C96">
        <f>'MHB2019'!D85</f>
        <v>0</v>
      </c>
      <c r="D96">
        <f>'MHB2018'!D85</f>
        <v>0</v>
      </c>
      <c r="E96">
        <f>'MHB2017'!D85</f>
        <v>0</v>
      </c>
      <c r="F96">
        <f>'MHB2016'!D85</f>
        <v>0</v>
      </c>
      <c r="G96">
        <f>'MHB2015'!D85</f>
        <v>0</v>
      </c>
      <c r="H96">
        <f>'MHB2014'!D85</f>
        <v>0</v>
      </c>
      <c r="I96">
        <f>'MHB2013'!D85</f>
        <v>0</v>
      </c>
      <c r="J96">
        <f>'MHB2012'!D85</f>
        <v>0</v>
      </c>
      <c r="K96">
        <f>'MHB2011'!D85</f>
        <v>0</v>
      </c>
      <c r="L96">
        <f>'MHB2010'!D85</f>
        <v>0</v>
      </c>
      <c r="M96">
        <f>'MHB2009'!D85</f>
        <v>0</v>
      </c>
      <c r="N96">
        <f>'MHB2008'!D85</f>
        <v>0</v>
      </c>
      <c r="O96">
        <f>'MHB2007'!D85</f>
        <v>0</v>
      </c>
      <c r="P96">
        <f>'MHB2006'!D85</f>
        <v>0</v>
      </c>
      <c r="Q96">
        <f>'MHB2005'!D85</f>
        <v>0</v>
      </c>
      <c r="R96">
        <f>'MHB2004'!D85</f>
        <v>0</v>
      </c>
      <c r="S96">
        <f>'MHB2003'!D85</f>
        <v>0</v>
      </c>
      <c r="T96">
        <f>'MHB2002'!D85</f>
        <v>0</v>
      </c>
      <c r="U96">
        <f>'MHB2001'!D85</f>
        <v>0</v>
      </c>
    </row>
    <row r="97" spans="1:21" x14ac:dyDescent="0.3">
      <c r="A97" t="s">
        <v>51</v>
      </c>
      <c r="B97">
        <f>'MHB2020'!D86</f>
        <v>0</v>
      </c>
      <c r="C97">
        <f>'MHB2019'!D86</f>
        <v>0</v>
      </c>
      <c r="D97">
        <f>'MHB2018'!D86</f>
        <v>0</v>
      </c>
      <c r="E97">
        <f>'MHB2017'!D86</f>
        <v>0</v>
      </c>
      <c r="F97">
        <f>'MHB2016'!D86</f>
        <v>0</v>
      </c>
      <c r="G97">
        <f>'MHB2015'!D86</f>
        <v>0</v>
      </c>
      <c r="H97">
        <f>'MHB2014'!D86</f>
        <v>0</v>
      </c>
      <c r="I97">
        <f>'MHB2013'!D86</f>
        <v>0</v>
      </c>
      <c r="J97">
        <f>'MHB2012'!D86</f>
        <v>1</v>
      </c>
      <c r="K97">
        <f>'MHB2011'!D86</f>
        <v>1</v>
      </c>
      <c r="L97">
        <f>'MHB2010'!D86</f>
        <v>0</v>
      </c>
      <c r="M97">
        <f>'MHB2009'!D86</f>
        <v>0</v>
      </c>
      <c r="N97">
        <f>'MHB2008'!D86</f>
        <v>1</v>
      </c>
      <c r="O97">
        <f>'MHB2007'!D86</f>
        <v>2</v>
      </c>
      <c r="P97">
        <f>'MHB2006'!D86</f>
        <v>0</v>
      </c>
      <c r="Q97">
        <f>'MHB2005'!D86</f>
        <v>3</v>
      </c>
      <c r="R97">
        <f>'MHB2004'!D86</f>
        <v>0</v>
      </c>
      <c r="S97">
        <f>'MHB2003'!D86</f>
        <v>0</v>
      </c>
      <c r="T97">
        <f>'MHB2002'!D86</f>
        <v>0</v>
      </c>
      <c r="U97">
        <f>'MHB2001'!D86</f>
        <v>0</v>
      </c>
    </row>
    <row r="98" spans="1:21" x14ac:dyDescent="0.3">
      <c r="A98" t="s">
        <v>65</v>
      </c>
      <c r="B98">
        <f>'MHB2020'!D87</f>
        <v>0</v>
      </c>
      <c r="C98">
        <f>'MHB2019'!D87</f>
        <v>0</v>
      </c>
      <c r="D98">
        <f>'MHB2018'!D87</f>
        <v>0</v>
      </c>
      <c r="E98">
        <f>'MHB2017'!D87</f>
        <v>0</v>
      </c>
      <c r="F98">
        <f>'MHB2016'!D87</f>
        <v>0</v>
      </c>
      <c r="G98">
        <f>'MHB2015'!D87</f>
        <v>0</v>
      </c>
      <c r="H98">
        <f>'MHB2014'!D87</f>
        <v>0</v>
      </c>
      <c r="I98">
        <f>'MHB2013'!D87</f>
        <v>0</v>
      </c>
      <c r="J98">
        <f>'MHB2012'!D87</f>
        <v>0</v>
      </c>
      <c r="K98">
        <f>'MHB2011'!D87</f>
        <v>0</v>
      </c>
      <c r="L98">
        <f>'MHB2010'!D87</f>
        <v>0</v>
      </c>
      <c r="M98">
        <f>'MHB2009'!D87</f>
        <v>0</v>
      </c>
      <c r="N98">
        <f>'MHB2008'!D87</f>
        <v>0</v>
      </c>
      <c r="O98">
        <f>'MHB2007'!D87</f>
        <v>0</v>
      </c>
      <c r="P98">
        <f>'MHB2006'!D87</f>
        <v>0</v>
      </c>
      <c r="Q98">
        <f>'MHB2005'!D87</f>
        <v>1</v>
      </c>
      <c r="R98">
        <f>'MHB2004'!D87</f>
        <v>0</v>
      </c>
      <c r="S98">
        <f>'MHB2003'!D87</f>
        <v>0</v>
      </c>
      <c r="T98">
        <f>'MHB2002'!D87</f>
        <v>0</v>
      </c>
      <c r="U98">
        <f>'MHB2001'!D87</f>
        <v>0</v>
      </c>
    </row>
    <row r="99" spans="1:21" x14ac:dyDescent="0.3">
      <c r="A99" t="s">
        <v>44</v>
      </c>
      <c r="B99">
        <f>'MHB2020'!D88</f>
        <v>1</v>
      </c>
      <c r="C99">
        <f>'MHB2019'!D88</f>
        <v>2</v>
      </c>
      <c r="D99">
        <f>'MHB2018'!D88</f>
        <v>0</v>
      </c>
      <c r="E99">
        <f>'MHB2017'!D88</f>
        <v>0</v>
      </c>
      <c r="F99">
        <f>'MHB2016'!D88</f>
        <v>0</v>
      </c>
      <c r="G99">
        <f>'MHB2015'!D88</f>
        <v>0</v>
      </c>
      <c r="H99">
        <f>'MHB2014'!D88</f>
        <v>0</v>
      </c>
      <c r="I99">
        <f>'MHB2013'!D88</f>
        <v>0</v>
      </c>
      <c r="J99">
        <f>'MHB2012'!D88</f>
        <v>0</v>
      </c>
      <c r="K99">
        <f>'MHB2011'!D88</f>
        <v>0</v>
      </c>
      <c r="L99">
        <f>'MHB2010'!D88</f>
        <v>0</v>
      </c>
      <c r="M99">
        <f>'MHB2009'!D88</f>
        <v>0</v>
      </c>
      <c r="N99">
        <f>'MHB2008'!D88</f>
        <v>0</v>
      </c>
      <c r="O99">
        <f>'MHB2007'!D88</f>
        <v>0</v>
      </c>
      <c r="P99">
        <f>'MHB2006'!D88</f>
        <v>0</v>
      </c>
      <c r="Q99">
        <f>'MHB2005'!D88</f>
        <v>1</v>
      </c>
      <c r="R99">
        <f>'MHB2004'!D88</f>
        <v>0</v>
      </c>
      <c r="S99">
        <f>'MHB2003'!D88</f>
        <v>0</v>
      </c>
      <c r="T99">
        <f>'MHB2002'!D88</f>
        <v>0</v>
      </c>
      <c r="U99">
        <f>'MHB2001'!D88</f>
        <v>0</v>
      </c>
    </row>
    <row r="100" spans="1:21" x14ac:dyDescent="0.3">
      <c r="A100" t="s">
        <v>45</v>
      </c>
      <c r="B100">
        <f>'MHB2020'!D89</f>
        <v>0</v>
      </c>
      <c r="C100">
        <f>'MHB2019'!D89</f>
        <v>0</v>
      </c>
      <c r="D100">
        <f>'MHB2018'!D89</f>
        <v>0</v>
      </c>
      <c r="E100">
        <f>'MHB2017'!D89</f>
        <v>0</v>
      </c>
      <c r="F100">
        <f>'MHB2016'!D89</f>
        <v>0</v>
      </c>
      <c r="G100">
        <f>'MHB2015'!D89</f>
        <v>1</v>
      </c>
      <c r="H100">
        <f>'MHB2014'!D89</f>
        <v>0</v>
      </c>
      <c r="I100">
        <f>'MHB2013'!D89</f>
        <v>0</v>
      </c>
      <c r="J100">
        <f>'MHB2012'!D89</f>
        <v>1</v>
      </c>
      <c r="K100">
        <f>'MHB2011'!D89</f>
        <v>2</v>
      </c>
      <c r="L100">
        <f>'MHB2010'!D89</f>
        <v>0</v>
      </c>
      <c r="M100">
        <f>'MHB2009'!D89</f>
        <v>0</v>
      </c>
      <c r="N100">
        <f>'MHB2008'!D89</f>
        <v>1</v>
      </c>
      <c r="O100">
        <f>'MHB2007'!D89</f>
        <v>1</v>
      </c>
      <c r="P100">
        <f>'MHB2006'!D89</f>
        <v>1</v>
      </c>
      <c r="Q100">
        <f>'MHB2005'!D89</f>
        <v>1</v>
      </c>
      <c r="R100">
        <f>'MHB2004'!D89</f>
        <v>0</v>
      </c>
      <c r="S100">
        <f>'MHB2003'!D89</f>
        <v>0</v>
      </c>
      <c r="T100">
        <f>'MHB2002'!D89</f>
        <v>0</v>
      </c>
      <c r="U100">
        <f>'MHB2001'!D89</f>
        <v>0</v>
      </c>
    </row>
    <row r="101" spans="1:21" x14ac:dyDescent="0.3">
      <c r="A101" t="s">
        <v>46</v>
      </c>
      <c r="B101">
        <f>'MHB2020'!D90</f>
        <v>1</v>
      </c>
      <c r="C101">
        <f>'MHB2019'!D90</f>
        <v>1</v>
      </c>
      <c r="D101">
        <f>'MHB2018'!D90</f>
        <v>0</v>
      </c>
      <c r="E101">
        <f>'MHB2017'!D90</f>
        <v>0</v>
      </c>
      <c r="F101">
        <f>'MHB2016'!D90</f>
        <v>0</v>
      </c>
      <c r="G101">
        <f>'MHB2015'!D90</f>
        <v>0</v>
      </c>
      <c r="H101">
        <f>'MHB2014'!D90</f>
        <v>0</v>
      </c>
      <c r="I101">
        <f>'MHB2013'!D90</f>
        <v>1</v>
      </c>
      <c r="J101">
        <f>'MHB2012'!D90</f>
        <v>4</v>
      </c>
      <c r="K101">
        <f>'MHB2011'!D90</f>
        <v>0</v>
      </c>
      <c r="L101">
        <f>'MHB2010'!D90</f>
        <v>0</v>
      </c>
      <c r="M101">
        <f>'MHB2009'!D90</f>
        <v>0</v>
      </c>
      <c r="N101">
        <f>'MHB2008'!D90</f>
        <v>0</v>
      </c>
      <c r="O101">
        <f>'MHB2007'!D90</f>
        <v>0</v>
      </c>
      <c r="P101">
        <f>'MHB2006'!D90</f>
        <v>0</v>
      </c>
      <c r="Q101">
        <f>'MHB2005'!D90</f>
        <v>4</v>
      </c>
      <c r="R101">
        <f>'MHB2004'!D90</f>
        <v>0</v>
      </c>
      <c r="S101">
        <f>'MHB2003'!D90</f>
        <v>0</v>
      </c>
      <c r="T101">
        <f>'MHB2002'!D90</f>
        <v>0</v>
      </c>
      <c r="U101">
        <f>'MHB2001'!D90</f>
        <v>0</v>
      </c>
    </row>
    <row r="102" spans="1:21" x14ac:dyDescent="0.3">
      <c r="A102" t="s">
        <v>47</v>
      </c>
      <c r="B102">
        <f>'MHB2020'!D91</f>
        <v>1</v>
      </c>
      <c r="C102">
        <f>'MHB2019'!D91</f>
        <v>0</v>
      </c>
      <c r="D102">
        <f>'MHB2018'!D91</f>
        <v>3</v>
      </c>
      <c r="E102">
        <f>'MHB2017'!D91</f>
        <v>1</v>
      </c>
      <c r="F102">
        <f>'MHB2016'!D91</f>
        <v>2</v>
      </c>
      <c r="G102">
        <f>'MHB2015'!D91</f>
        <v>3</v>
      </c>
      <c r="H102">
        <f>'MHB2014'!D91</f>
        <v>4</v>
      </c>
      <c r="I102">
        <f>'MHB2013'!D91</f>
        <v>1</v>
      </c>
      <c r="J102">
        <f>'MHB2012'!D91</f>
        <v>1</v>
      </c>
      <c r="K102">
        <f>'MHB2011'!D91</f>
        <v>5</v>
      </c>
      <c r="L102">
        <f>'MHB2010'!D91</f>
        <v>2</v>
      </c>
      <c r="M102">
        <f>'MHB2009'!D91</f>
        <v>1</v>
      </c>
      <c r="N102">
        <f>'MHB2008'!D91</f>
        <v>5</v>
      </c>
      <c r="O102">
        <f>'MHB2007'!D91</f>
        <v>2</v>
      </c>
      <c r="P102">
        <f>'MHB2006'!D91</f>
        <v>3</v>
      </c>
      <c r="Q102">
        <f>'MHB2005'!D91</f>
        <v>3</v>
      </c>
      <c r="R102">
        <f>'MHB2004'!D91</f>
        <v>0</v>
      </c>
      <c r="S102">
        <f>'MHB2003'!D91</f>
        <v>0</v>
      </c>
      <c r="T102">
        <f>'MHB2002'!D91</f>
        <v>0</v>
      </c>
      <c r="U102">
        <f>'MHB2001'!D91</f>
        <v>0</v>
      </c>
    </row>
    <row r="103" spans="1:21" x14ac:dyDescent="0.3">
      <c r="A103" t="s">
        <v>48</v>
      </c>
      <c r="B103">
        <f>'MHB2020'!D92</f>
        <v>0</v>
      </c>
      <c r="C103">
        <f>'MHB2019'!D92</f>
        <v>0</v>
      </c>
      <c r="D103">
        <f>'MHB2018'!D92</f>
        <v>0</v>
      </c>
      <c r="E103">
        <f>'MHB2017'!D92</f>
        <v>0</v>
      </c>
      <c r="F103">
        <f>'MHB2016'!D92</f>
        <v>1</v>
      </c>
      <c r="G103">
        <f>'MHB2015'!D92</f>
        <v>0</v>
      </c>
      <c r="H103">
        <f>'MHB2014'!D92</f>
        <v>1</v>
      </c>
      <c r="I103">
        <f>'MHB2013'!D92</f>
        <v>0</v>
      </c>
      <c r="J103">
        <f>'MHB2012'!D92</f>
        <v>2</v>
      </c>
      <c r="K103">
        <f>'MHB2011'!D92</f>
        <v>1</v>
      </c>
      <c r="L103">
        <f>'MHB2010'!D92</f>
        <v>0</v>
      </c>
      <c r="M103">
        <f>'MHB2009'!D92</f>
        <v>0</v>
      </c>
      <c r="N103">
        <f>'MHB2008'!D92</f>
        <v>2</v>
      </c>
      <c r="O103">
        <f>'MHB2007'!D92</f>
        <v>1</v>
      </c>
      <c r="P103">
        <f>'MHB2006'!D92</f>
        <v>0</v>
      </c>
      <c r="Q103">
        <f>'MHB2005'!D92</f>
        <v>1</v>
      </c>
      <c r="R103">
        <f>'MHB2004'!D92</f>
        <v>0</v>
      </c>
      <c r="S103">
        <f>'MHB2003'!D92</f>
        <v>0</v>
      </c>
      <c r="T103">
        <f>'MHB2002'!D92</f>
        <v>0</v>
      </c>
      <c r="U103">
        <f>'MHB2001'!D92</f>
        <v>0</v>
      </c>
    </row>
    <row r="104" spans="1:21" x14ac:dyDescent="0.3">
      <c r="A104" t="s">
        <v>49</v>
      </c>
      <c r="B104">
        <f>'MHB2020'!D93</f>
        <v>0</v>
      </c>
      <c r="C104">
        <f>'MHB2019'!D93</f>
        <v>0</v>
      </c>
      <c r="D104">
        <f>'MHB2018'!D93</f>
        <v>0</v>
      </c>
      <c r="E104">
        <f>'MHB2017'!D93</f>
        <v>0</v>
      </c>
      <c r="F104">
        <f>'MHB2016'!D93</f>
        <v>0</v>
      </c>
      <c r="G104">
        <f>'MHB2015'!D93</f>
        <v>3</v>
      </c>
      <c r="H104">
        <f>'MHB2014'!D93</f>
        <v>0</v>
      </c>
      <c r="I104">
        <f>'MHB2013'!D93</f>
        <v>4</v>
      </c>
      <c r="J104">
        <f>'MHB2012'!D93</f>
        <v>0</v>
      </c>
      <c r="K104">
        <f>'MHB2011'!D93</f>
        <v>4</v>
      </c>
      <c r="L104">
        <f>'MHB2010'!D93</f>
        <v>0</v>
      </c>
      <c r="M104">
        <f>'MHB2009'!D93</f>
        <v>2</v>
      </c>
      <c r="N104">
        <f>'MHB2008'!D93</f>
        <v>4</v>
      </c>
      <c r="O104">
        <f>'MHB2007'!D93</f>
        <v>1</v>
      </c>
      <c r="P104">
        <f>'MHB2006'!D93</f>
        <v>2</v>
      </c>
      <c r="Q104">
        <f>'MHB2005'!D93</f>
        <v>4</v>
      </c>
      <c r="R104">
        <f>'MHB2004'!D93</f>
        <v>0</v>
      </c>
      <c r="S104">
        <f>'MHB2003'!D93</f>
        <v>0</v>
      </c>
      <c r="T104">
        <f>'MHB2002'!D93</f>
        <v>0</v>
      </c>
      <c r="U104">
        <f>'MHB2001'!D93</f>
        <v>0</v>
      </c>
    </row>
    <row r="105" spans="1:21" x14ac:dyDescent="0.3">
      <c r="A105" t="s">
        <v>50</v>
      </c>
      <c r="B105">
        <f>'MHB2020'!D94</f>
        <v>1</v>
      </c>
      <c r="C105">
        <f>'MHB2019'!D94</f>
        <v>0</v>
      </c>
      <c r="D105">
        <f>'MHB2018'!D94</f>
        <v>0</v>
      </c>
      <c r="E105">
        <f>'MHB2017'!D94</f>
        <v>0</v>
      </c>
      <c r="F105">
        <f>'MHB2016'!D94</f>
        <v>0</v>
      </c>
      <c r="G105">
        <f>'MHB2015'!D94</f>
        <v>0</v>
      </c>
      <c r="H105">
        <f>'MHB2014'!D94</f>
        <v>0</v>
      </c>
      <c r="I105">
        <f>'MHB2013'!D94</f>
        <v>1</v>
      </c>
      <c r="J105">
        <f>'MHB2012'!D94</f>
        <v>0</v>
      </c>
      <c r="K105">
        <f>'MHB2011'!D94</f>
        <v>1</v>
      </c>
      <c r="L105">
        <f>'MHB2010'!D94</f>
        <v>0</v>
      </c>
      <c r="M105">
        <f>'MHB2009'!D94</f>
        <v>0</v>
      </c>
      <c r="N105">
        <f>'MHB2008'!D94</f>
        <v>2</v>
      </c>
      <c r="O105">
        <f>'MHB2007'!D94</f>
        <v>1</v>
      </c>
      <c r="P105">
        <f>'MHB2006'!D94</f>
        <v>0</v>
      </c>
      <c r="Q105">
        <f>'MHB2005'!D94</f>
        <v>0</v>
      </c>
      <c r="R105">
        <f>'MHB2004'!D94</f>
        <v>0</v>
      </c>
      <c r="S105">
        <f>'MHB2003'!D94</f>
        <v>0</v>
      </c>
      <c r="T105">
        <f>'MHB2002'!D94</f>
        <v>0</v>
      </c>
      <c r="U105">
        <f>'MHB2001'!D94</f>
        <v>0</v>
      </c>
    </row>
    <row r="106" spans="1:21" x14ac:dyDescent="0.3">
      <c r="A106" t="s">
        <v>32</v>
      </c>
      <c r="B106">
        <f>'MHB2020'!D95</f>
        <v>4</v>
      </c>
      <c r="C106">
        <f>'MHB2019'!D95</f>
        <v>3</v>
      </c>
      <c r="D106">
        <f>'MHB2018'!D95</f>
        <v>3</v>
      </c>
      <c r="E106">
        <f>'MHB2017'!D95</f>
        <v>1</v>
      </c>
      <c r="F106">
        <f>'MHB2016'!D95</f>
        <v>3</v>
      </c>
      <c r="G106">
        <f>'MHB2015'!D95</f>
        <v>7</v>
      </c>
      <c r="H106">
        <f>'MHB2014'!D95</f>
        <v>5</v>
      </c>
      <c r="I106">
        <f>'MHB2013'!D95</f>
        <v>7</v>
      </c>
      <c r="J106">
        <f>'MHB2012'!D95</f>
        <v>9</v>
      </c>
      <c r="K106">
        <f>'MHB2011'!D95</f>
        <v>14</v>
      </c>
      <c r="L106">
        <f>'MHB2010'!D95</f>
        <v>2</v>
      </c>
      <c r="M106">
        <f>'MHB2009'!D95</f>
        <v>3</v>
      </c>
      <c r="N106">
        <f>'MHB2008'!D95</f>
        <v>15</v>
      </c>
      <c r="O106">
        <f>'MHB2007'!D95</f>
        <v>8</v>
      </c>
      <c r="P106">
        <f>'MHB2006'!D95</f>
        <v>6</v>
      </c>
      <c r="Q106">
        <f>'MHB2005'!D95</f>
        <v>18</v>
      </c>
      <c r="R106">
        <f>'MHB2004'!D95</f>
        <v>0</v>
      </c>
      <c r="S106">
        <f>'MHB2003'!D95</f>
        <v>0</v>
      </c>
      <c r="T106">
        <f>'MHB2002'!D95</f>
        <v>0</v>
      </c>
      <c r="U106">
        <f>'MHB2001'!D95</f>
        <v>0</v>
      </c>
    </row>
  </sheetData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C3A6-18D6-438A-A9C4-1D32A88B2900}">
  <dimension ref="A1:U106"/>
  <sheetViews>
    <sheetView zoomScaleNormal="100" workbookViewId="0">
      <selection activeCell="B3" sqref="B3"/>
    </sheetView>
  </sheetViews>
  <sheetFormatPr baseColWidth="10" defaultRowHeight="14.4" x14ac:dyDescent="0.3"/>
  <sheetData>
    <row r="1" spans="1:21" x14ac:dyDescent="0.3">
      <c r="A1" t="s">
        <v>208</v>
      </c>
      <c r="B1" t="s">
        <v>16</v>
      </c>
    </row>
    <row r="2" spans="1:21" x14ac:dyDescent="0.3">
      <c r="A2" t="s">
        <v>0</v>
      </c>
      <c r="B2">
        <v>2019</v>
      </c>
      <c r="C2">
        <v>2018</v>
      </c>
      <c r="D2">
        <v>2017</v>
      </c>
      <c r="E2">
        <v>2016</v>
      </c>
      <c r="F2">
        <v>2015</v>
      </c>
      <c r="G2">
        <v>2014</v>
      </c>
      <c r="H2">
        <v>2013</v>
      </c>
      <c r="I2">
        <v>2012</v>
      </c>
      <c r="J2">
        <v>2011</v>
      </c>
      <c r="K2">
        <v>2010</v>
      </c>
      <c r="L2">
        <v>2009</v>
      </c>
      <c r="M2">
        <v>2008</v>
      </c>
      <c r="N2">
        <v>2007</v>
      </c>
      <c r="O2">
        <v>2006</v>
      </c>
      <c r="P2">
        <v>2005</v>
      </c>
      <c r="Q2">
        <v>2004</v>
      </c>
      <c r="R2">
        <v>2003</v>
      </c>
      <c r="S2">
        <v>2002</v>
      </c>
      <c r="T2">
        <v>2001</v>
      </c>
      <c r="U2">
        <v>2000</v>
      </c>
    </row>
    <row r="3" spans="1:21" s="7" customFormat="1" x14ac:dyDescent="0.3">
      <c r="A3" s="7" t="s">
        <v>5</v>
      </c>
      <c r="B3" s="7">
        <f>'MHB2020'!E3</f>
        <v>0</v>
      </c>
      <c r="C3" s="7">
        <f>'MHB2019'!E3</f>
        <v>0</v>
      </c>
      <c r="D3" s="7">
        <f>'MHB2018'!E3</f>
        <v>0</v>
      </c>
      <c r="E3" s="7">
        <f>'MHB2017'!E3</f>
        <v>0</v>
      </c>
      <c r="F3" s="7">
        <f>'MHB2016'!E3</f>
        <v>0</v>
      </c>
      <c r="G3" s="7">
        <f>'MHB2015'!E3</f>
        <v>0</v>
      </c>
      <c r="H3" s="7">
        <f>'MHB2014'!E3</f>
        <v>0</v>
      </c>
      <c r="I3" s="7">
        <f>'MHB2013'!E3</f>
        <v>0</v>
      </c>
      <c r="J3" s="7">
        <f>'MHB2012'!E3</f>
        <v>0</v>
      </c>
      <c r="K3" s="7">
        <f>'MHB2011'!E3</f>
        <v>0</v>
      </c>
      <c r="L3" s="7">
        <f>'MHB2010'!E3</f>
        <v>0</v>
      </c>
      <c r="M3" s="7">
        <f>'MHB2009'!E3</f>
        <v>0</v>
      </c>
      <c r="N3" s="7">
        <f>'MHB2008'!E3</f>
        <v>0</v>
      </c>
      <c r="O3" s="7">
        <f>'MHB2007'!E3</f>
        <v>0</v>
      </c>
      <c r="P3" s="7">
        <f>'MHB2006'!E3</f>
        <v>0</v>
      </c>
      <c r="Q3" s="7">
        <f>'MHB2005'!E3</f>
        <v>1</v>
      </c>
      <c r="R3" s="7">
        <f>'MHB2004'!E3</f>
        <v>0</v>
      </c>
      <c r="S3" s="7">
        <f>'MHB2003'!E3</f>
        <v>0</v>
      </c>
      <c r="T3" s="7">
        <f>'MHB2002'!E3</f>
        <v>0</v>
      </c>
      <c r="U3" s="7">
        <f>'MHB2001'!E3</f>
        <v>0</v>
      </c>
    </row>
    <row r="4" spans="1:21" s="7" customFormat="1" x14ac:dyDescent="0.3">
      <c r="A4" s="7" t="s">
        <v>6</v>
      </c>
      <c r="B4" s="7">
        <f>'MHB2020'!E4</f>
        <v>0</v>
      </c>
      <c r="C4" s="7">
        <f>'MHB2019'!E4</f>
        <v>0</v>
      </c>
      <c r="D4" s="7">
        <f>'MHB2018'!E4</f>
        <v>0</v>
      </c>
      <c r="E4" s="7">
        <f>'MHB2017'!E4</f>
        <v>0</v>
      </c>
      <c r="F4" s="7">
        <f>'MHB2016'!E4</f>
        <v>0</v>
      </c>
      <c r="G4" s="7">
        <f>'MHB2015'!E4</f>
        <v>0</v>
      </c>
      <c r="H4" s="7">
        <f>'MHB2014'!E4</f>
        <v>0</v>
      </c>
      <c r="I4" s="7">
        <f>'MHB2013'!E4</f>
        <v>0</v>
      </c>
      <c r="J4" s="7">
        <f>'MHB2012'!E4</f>
        <v>0</v>
      </c>
      <c r="K4" s="7">
        <f>'MHB2011'!E4</f>
        <v>0</v>
      </c>
      <c r="L4" s="7">
        <f>'MHB2010'!E4</f>
        <v>0</v>
      </c>
      <c r="M4" s="7">
        <f>'MHB2009'!E4</f>
        <v>0</v>
      </c>
      <c r="N4" s="7">
        <f>'MHB2008'!E4</f>
        <v>0</v>
      </c>
      <c r="O4" s="7">
        <f>'MHB2007'!E4</f>
        <v>0</v>
      </c>
      <c r="P4" s="7">
        <f>'MHB2006'!E4</f>
        <v>0</v>
      </c>
      <c r="Q4" s="7">
        <f>'MHB2005'!E4</f>
        <v>0</v>
      </c>
      <c r="R4" s="7">
        <f>'MHB2004'!E4</f>
        <v>0</v>
      </c>
      <c r="S4" s="7">
        <f>'MHB2003'!E4</f>
        <v>0</v>
      </c>
      <c r="T4" s="7">
        <f>'MHB2002'!E4</f>
        <v>0</v>
      </c>
      <c r="U4" s="7">
        <f>'MHB2001'!E4</f>
        <v>0</v>
      </c>
    </row>
    <row r="5" spans="1:21" s="7" customFormat="1" x14ac:dyDescent="0.3">
      <c r="A5" s="7" t="s">
        <v>33</v>
      </c>
      <c r="B5" s="7">
        <f>'MHB2020'!E5</f>
        <v>0</v>
      </c>
      <c r="C5" s="7">
        <f>'MHB2019'!E5</f>
        <v>0</v>
      </c>
      <c r="D5" s="7">
        <f>'MHB2018'!E5</f>
        <v>0</v>
      </c>
      <c r="E5" s="7">
        <f>'MHB2017'!E5</f>
        <v>0</v>
      </c>
      <c r="F5" s="7">
        <f>'MHB2016'!E5</f>
        <v>0</v>
      </c>
      <c r="G5" s="7">
        <f>'MHB2015'!E5</f>
        <v>0</v>
      </c>
      <c r="H5" s="7">
        <f>'MHB2014'!E5</f>
        <v>0</v>
      </c>
      <c r="I5" s="7">
        <f>'MHB2013'!E5</f>
        <v>0</v>
      </c>
      <c r="J5" s="7">
        <f>'MHB2012'!E5</f>
        <v>0</v>
      </c>
      <c r="K5" s="7">
        <f>'MHB2011'!E5</f>
        <v>0</v>
      </c>
      <c r="L5" s="7">
        <f>'MHB2010'!E5</f>
        <v>0</v>
      </c>
      <c r="M5" s="7">
        <f>'MHB2009'!E5</f>
        <v>0</v>
      </c>
      <c r="N5" s="7">
        <f>'MHB2008'!E5</f>
        <v>0</v>
      </c>
      <c r="O5" s="7">
        <f>'MHB2007'!E5</f>
        <v>0</v>
      </c>
      <c r="P5" s="7">
        <f>'MHB2006'!E5</f>
        <v>0</v>
      </c>
      <c r="Q5" s="7">
        <f>'MHB2005'!E5</f>
        <v>0</v>
      </c>
      <c r="R5" s="7">
        <f>'MHB2004'!E5</f>
        <v>0</v>
      </c>
      <c r="S5" s="7">
        <f>'MHB2003'!E5</f>
        <v>0</v>
      </c>
      <c r="T5" s="7">
        <f>'MHB2002'!E5</f>
        <v>0</v>
      </c>
      <c r="U5" s="7">
        <f>'MHB2001'!E5</f>
        <v>0</v>
      </c>
    </row>
    <row r="6" spans="1:21" s="7" customFormat="1" x14ac:dyDescent="0.3">
      <c r="A6" s="7" t="s">
        <v>8</v>
      </c>
      <c r="B6" s="7">
        <f>'MHB2020'!E6</f>
        <v>0</v>
      </c>
      <c r="C6" s="7">
        <f>'MHB2019'!E6</f>
        <v>0</v>
      </c>
      <c r="D6" s="7">
        <f>'MHB2018'!E6</f>
        <v>0</v>
      </c>
      <c r="E6" s="7">
        <f>'MHB2017'!E6</f>
        <v>0</v>
      </c>
      <c r="F6" s="7">
        <f>'MHB2016'!E6</f>
        <v>0</v>
      </c>
      <c r="G6" s="7">
        <f>'MHB2015'!E6</f>
        <v>0</v>
      </c>
      <c r="H6" s="7">
        <f>'MHB2014'!E6</f>
        <v>0</v>
      </c>
      <c r="I6" s="7">
        <f>'MHB2013'!E6</f>
        <v>0</v>
      </c>
      <c r="J6" s="7">
        <f>'MHB2012'!E6</f>
        <v>0</v>
      </c>
      <c r="K6" s="7">
        <f>'MHB2011'!E6</f>
        <v>0</v>
      </c>
      <c r="L6" s="7">
        <f>'MHB2010'!E6</f>
        <v>0</v>
      </c>
      <c r="M6" s="7">
        <f>'MHB2009'!E6</f>
        <v>0</v>
      </c>
      <c r="N6" s="7">
        <f>'MHB2008'!E6</f>
        <v>0</v>
      </c>
      <c r="O6" s="7">
        <f>'MHB2007'!E6</f>
        <v>1</v>
      </c>
      <c r="P6" s="7">
        <f>'MHB2006'!E6</f>
        <v>0</v>
      </c>
      <c r="Q6" s="7">
        <f>'MHB2005'!E6</f>
        <v>0</v>
      </c>
      <c r="R6" s="7">
        <f>'MHB2004'!E6</f>
        <v>0</v>
      </c>
      <c r="S6" s="7">
        <f>'MHB2003'!E6</f>
        <v>0</v>
      </c>
      <c r="T6" s="7">
        <f>'MHB2002'!E6</f>
        <v>0</v>
      </c>
      <c r="U6" s="7">
        <f>'MHB2001'!E6</f>
        <v>0</v>
      </c>
    </row>
    <row r="7" spans="1:21" s="7" customFormat="1" x14ac:dyDescent="0.3">
      <c r="A7" s="7" t="s">
        <v>9</v>
      </c>
      <c r="B7" s="7">
        <f>'MHB2020'!E7</f>
        <v>0</v>
      </c>
      <c r="C7" s="7">
        <f>'MHB2019'!E7</f>
        <v>0</v>
      </c>
      <c r="D7" s="7">
        <f>'MHB2018'!E7</f>
        <v>0</v>
      </c>
      <c r="E7" s="7">
        <f>'MHB2017'!E7</f>
        <v>0</v>
      </c>
      <c r="F7" s="7">
        <f>'MHB2016'!E7</f>
        <v>0</v>
      </c>
      <c r="G7" s="7">
        <f>'MHB2015'!E7</f>
        <v>0</v>
      </c>
      <c r="H7" s="7">
        <f>'MHB2014'!E7</f>
        <v>0</v>
      </c>
      <c r="I7" s="7">
        <f>'MHB2013'!E7</f>
        <v>0</v>
      </c>
      <c r="J7" s="7">
        <f>'MHB2012'!E7</f>
        <v>0</v>
      </c>
      <c r="K7" s="7">
        <f>'MHB2011'!E7</f>
        <v>0</v>
      </c>
      <c r="L7" s="7">
        <f>'MHB2010'!E7</f>
        <v>3</v>
      </c>
      <c r="M7" s="7">
        <f>'MHB2009'!E7</f>
        <v>0</v>
      </c>
      <c r="N7" s="7">
        <f>'MHB2008'!E7</f>
        <v>0</v>
      </c>
      <c r="O7" s="7">
        <f>'MHB2007'!E7</f>
        <v>0</v>
      </c>
      <c r="P7" s="7">
        <f>'MHB2006'!E7</f>
        <v>2</v>
      </c>
      <c r="Q7" s="7">
        <f>'MHB2005'!E7</f>
        <v>0</v>
      </c>
      <c r="R7" s="7">
        <f>'MHB2004'!E7</f>
        <v>0</v>
      </c>
      <c r="S7" s="7">
        <f>'MHB2003'!E7</f>
        <v>1</v>
      </c>
      <c r="T7" s="7">
        <f>'MHB2002'!E7</f>
        <v>0</v>
      </c>
      <c r="U7" s="7">
        <f>'MHB2001'!E7</f>
        <v>0</v>
      </c>
    </row>
    <row r="8" spans="1:21" s="7" customFormat="1" x14ac:dyDescent="0.3">
      <c r="A8" s="7" t="s">
        <v>10</v>
      </c>
      <c r="B8" s="7">
        <f>'MHB2020'!E8</f>
        <v>0</v>
      </c>
      <c r="C8" s="7">
        <f>'MHB2019'!E8</f>
        <v>0</v>
      </c>
      <c r="D8" s="7">
        <f>'MHB2018'!E8</f>
        <v>0</v>
      </c>
      <c r="E8" s="7">
        <f>'MHB2017'!E8</f>
        <v>0</v>
      </c>
      <c r="F8" s="7">
        <f>'MHB2016'!E8</f>
        <v>0</v>
      </c>
      <c r="G8" s="7">
        <f>'MHB2015'!E8</f>
        <v>0</v>
      </c>
      <c r="H8" s="7">
        <f>'MHB2014'!E8</f>
        <v>0</v>
      </c>
      <c r="I8" s="7">
        <f>'MHB2013'!E8</f>
        <v>0</v>
      </c>
      <c r="J8" s="7">
        <f>'MHB2012'!E8</f>
        <v>0</v>
      </c>
      <c r="K8" s="7">
        <f>'MHB2011'!E8</f>
        <v>0</v>
      </c>
      <c r="L8" s="7">
        <f>'MHB2010'!E8</f>
        <v>0</v>
      </c>
      <c r="M8" s="7">
        <f>'MHB2009'!E8</f>
        <v>0</v>
      </c>
      <c r="N8" s="7">
        <f>'MHB2008'!E8</f>
        <v>0</v>
      </c>
      <c r="O8" s="7">
        <f>'MHB2007'!E8</f>
        <v>0</v>
      </c>
      <c r="P8" s="7">
        <f>'MHB2006'!E8</f>
        <v>0</v>
      </c>
      <c r="Q8" s="7">
        <f>'MHB2005'!E8</f>
        <v>0</v>
      </c>
      <c r="R8" s="7">
        <f>'MHB2004'!E8</f>
        <v>0</v>
      </c>
      <c r="S8" s="7">
        <f>'MHB2003'!E8</f>
        <v>0</v>
      </c>
      <c r="T8" s="7">
        <f>'MHB2002'!E8</f>
        <v>0</v>
      </c>
      <c r="U8" s="7">
        <f>'MHB2001'!E8</f>
        <v>0</v>
      </c>
    </row>
    <row r="9" spans="1:21" s="7" customFormat="1" x14ac:dyDescent="0.3">
      <c r="A9" s="7" t="s">
        <v>35</v>
      </c>
      <c r="B9" s="7">
        <f>'MHB2020'!E9</f>
        <v>0</v>
      </c>
      <c r="C9" s="7">
        <f>'MHB2019'!E9</f>
        <v>0</v>
      </c>
      <c r="D9" s="7">
        <f>'MHB2018'!E9</f>
        <v>0</v>
      </c>
      <c r="E9" s="7">
        <f>'MHB2017'!E9</f>
        <v>0</v>
      </c>
      <c r="F9" s="7">
        <f>'MHB2016'!E9</f>
        <v>0</v>
      </c>
      <c r="G9" s="7">
        <f>'MHB2015'!E9</f>
        <v>0</v>
      </c>
      <c r="H9" s="7">
        <f>'MHB2014'!E9</f>
        <v>0</v>
      </c>
      <c r="I9" s="7">
        <f>'MHB2013'!E9</f>
        <v>0</v>
      </c>
      <c r="J9" s="7">
        <f>'MHB2012'!E9</f>
        <v>0</v>
      </c>
      <c r="K9" s="7">
        <f>'MHB2011'!E9</f>
        <v>0</v>
      </c>
      <c r="L9" s="7">
        <f>'MHB2010'!E9</f>
        <v>0</v>
      </c>
      <c r="M9" s="7">
        <f>'MHB2009'!E9</f>
        <v>0</v>
      </c>
      <c r="N9" s="7">
        <f>'MHB2008'!E9</f>
        <v>0</v>
      </c>
      <c r="O9" s="7">
        <f>'MHB2007'!E9</f>
        <v>0</v>
      </c>
      <c r="P9" s="7">
        <f>'MHB2006'!E9</f>
        <v>0</v>
      </c>
      <c r="Q9" s="7">
        <f>'MHB2005'!E9</f>
        <v>0</v>
      </c>
      <c r="R9" s="7">
        <f>'MHB2004'!E9</f>
        <v>0</v>
      </c>
      <c r="S9" s="7">
        <f>'MHB2003'!E9</f>
        <v>0</v>
      </c>
      <c r="T9" s="7">
        <f>'MHB2002'!E9</f>
        <v>0</v>
      </c>
      <c r="U9" s="7">
        <f>'MHB2001'!E9</f>
        <v>0</v>
      </c>
    </row>
    <row r="10" spans="1:21" s="7" customFormat="1" x14ac:dyDescent="0.3">
      <c r="A10" s="7" t="s">
        <v>12</v>
      </c>
      <c r="B10" s="7">
        <f>'MHB2020'!E10</f>
        <v>0</v>
      </c>
      <c r="C10" s="7">
        <f>'MHB2019'!E10</f>
        <v>0</v>
      </c>
      <c r="D10" s="7">
        <f>'MHB2018'!E10</f>
        <v>0</v>
      </c>
      <c r="E10" s="7">
        <f>'MHB2017'!E10</f>
        <v>0</v>
      </c>
      <c r="F10" s="7">
        <f>'MHB2016'!E10</f>
        <v>0</v>
      </c>
      <c r="G10" s="7">
        <f>'MHB2015'!E10</f>
        <v>0</v>
      </c>
      <c r="H10" s="7">
        <f>'MHB2014'!E10</f>
        <v>0</v>
      </c>
      <c r="I10" s="7">
        <f>'MHB2013'!E10</f>
        <v>0</v>
      </c>
      <c r="J10" s="7">
        <f>'MHB2012'!E10</f>
        <v>0</v>
      </c>
      <c r="K10" s="7">
        <f>'MHB2011'!E10</f>
        <v>0</v>
      </c>
      <c r="L10" s="7">
        <f>'MHB2010'!E10</f>
        <v>0</v>
      </c>
      <c r="M10" s="7">
        <f>'MHB2009'!E10</f>
        <v>0</v>
      </c>
      <c r="N10" s="7">
        <f>'MHB2008'!E10</f>
        <v>0</v>
      </c>
      <c r="O10" s="7">
        <f>'MHB2007'!E10</f>
        <v>1</v>
      </c>
      <c r="P10" s="7">
        <f>'MHB2006'!E10</f>
        <v>0</v>
      </c>
      <c r="Q10" s="7">
        <f>'MHB2005'!E10</f>
        <v>1</v>
      </c>
      <c r="R10" s="7">
        <f>'MHB2004'!E10</f>
        <v>0</v>
      </c>
      <c r="S10" s="7">
        <f>'MHB2003'!E10</f>
        <v>0</v>
      </c>
      <c r="T10" s="7">
        <f>'MHB2002'!E10</f>
        <v>0</v>
      </c>
      <c r="U10" s="7">
        <f>'MHB2001'!E10</f>
        <v>0</v>
      </c>
    </row>
    <row r="11" spans="1:21" s="27" customFormat="1" x14ac:dyDescent="0.3">
      <c r="A11" s="27" t="s">
        <v>34</v>
      </c>
      <c r="B11" s="27">
        <f>'MHB2020'!E11</f>
        <v>0</v>
      </c>
      <c r="C11" s="27">
        <f>'MHB2019'!E11</f>
        <v>0</v>
      </c>
      <c r="D11" s="27">
        <f>'MHB2018'!E11</f>
        <v>0</v>
      </c>
      <c r="E11" s="27">
        <f>'MHB2017'!E11</f>
        <v>0</v>
      </c>
      <c r="F11" s="27">
        <f>'MHB2016'!E11</f>
        <v>0</v>
      </c>
      <c r="G11" s="27">
        <f>'MHB2015'!E11</f>
        <v>0</v>
      </c>
      <c r="H11" s="27">
        <f>'MHB2014'!E11</f>
        <v>0</v>
      </c>
      <c r="I11" s="27">
        <f>'MHB2013'!E11</f>
        <v>0</v>
      </c>
      <c r="J11" s="27">
        <f>'MHB2012'!E11</f>
        <v>0</v>
      </c>
      <c r="K11" s="27">
        <f>'MHB2011'!E11</f>
        <v>0</v>
      </c>
      <c r="L11" s="27">
        <f>'MHB2010'!E11</f>
        <v>3</v>
      </c>
      <c r="M11" s="27">
        <f>'MHB2009'!E11</f>
        <v>0</v>
      </c>
      <c r="N11" s="27">
        <f>'MHB2008'!E11</f>
        <v>0</v>
      </c>
      <c r="O11" s="27">
        <f>'MHB2007'!E11</f>
        <v>2</v>
      </c>
      <c r="P11" s="27">
        <f>'MHB2006'!E11</f>
        <v>2</v>
      </c>
      <c r="Q11" s="27">
        <f>'MHB2005'!E11</f>
        <v>2</v>
      </c>
      <c r="R11" s="27">
        <f>'MHB2004'!E11</f>
        <v>0</v>
      </c>
      <c r="S11" s="27">
        <f>'MHB2003'!E11</f>
        <v>1</v>
      </c>
      <c r="T11" s="27">
        <f>'MHB2002'!E11</f>
        <v>0</v>
      </c>
      <c r="U11" s="27">
        <f>'MHB2001'!E11</f>
        <v>0</v>
      </c>
    </row>
    <row r="12" spans="1:21" s="8" customFormat="1" x14ac:dyDescent="0.3">
      <c r="A12" s="8" t="s">
        <v>5</v>
      </c>
      <c r="B12" s="8">
        <f>'MHB2020'!E12</f>
        <v>35</v>
      </c>
      <c r="C12" s="8">
        <f>'MHB2019'!E12</f>
        <v>28</v>
      </c>
      <c r="D12" s="8">
        <f>'MHB2018'!E12</f>
        <v>31</v>
      </c>
      <c r="E12" s="8">
        <f>'MHB2017'!E12</f>
        <v>35</v>
      </c>
      <c r="F12" s="8">
        <f>'MHB2016'!E12</f>
        <v>29</v>
      </c>
      <c r="G12" s="8">
        <f>'MHB2015'!E12</f>
        <v>25</v>
      </c>
      <c r="H12" s="8">
        <f>'MHB2014'!E12</f>
        <v>26</v>
      </c>
      <c r="I12" s="8">
        <f>'MHB2013'!E12</f>
        <v>33</v>
      </c>
      <c r="J12" s="8">
        <f>'MHB2012'!E12</f>
        <v>14</v>
      </c>
      <c r="K12" s="8">
        <f>'MHB2011'!E12</f>
        <v>32</v>
      </c>
      <c r="L12" s="8">
        <f>'MHB2010'!E12</f>
        <v>49</v>
      </c>
      <c r="M12" s="8">
        <f>'MHB2009'!E12</f>
        <v>70</v>
      </c>
      <c r="N12" s="8">
        <f>'MHB2008'!E12</f>
        <v>32</v>
      </c>
      <c r="O12" s="8">
        <f>'MHB2007'!E12</f>
        <v>48</v>
      </c>
      <c r="P12" s="8">
        <f>'MHB2006'!E12</f>
        <v>35</v>
      </c>
      <c r="Q12" s="8">
        <f>'MHB2005'!E12</f>
        <v>38</v>
      </c>
      <c r="R12" s="8">
        <f>'MHB2004'!E12</f>
        <v>49</v>
      </c>
      <c r="S12" s="8">
        <f>'MHB2003'!E12</f>
        <v>26</v>
      </c>
      <c r="T12" s="8">
        <f>'MHB2002'!E12</f>
        <v>46</v>
      </c>
      <c r="U12" s="8">
        <f>'MHB2001'!E12</f>
        <v>45</v>
      </c>
    </row>
    <row r="13" spans="1:21" s="8" customFormat="1" x14ac:dyDescent="0.3">
      <c r="A13" s="8" t="s">
        <v>6</v>
      </c>
      <c r="B13" s="8">
        <f>'MHB2020'!E13</f>
        <v>0</v>
      </c>
      <c r="C13" s="8">
        <f>'MHB2019'!E13</f>
        <v>0</v>
      </c>
      <c r="D13" s="8">
        <f>'MHB2018'!E13</f>
        <v>2</v>
      </c>
      <c r="E13" s="8">
        <f>'MHB2017'!E13</f>
        <v>2</v>
      </c>
      <c r="F13" s="8">
        <f>'MHB2016'!E13</f>
        <v>0</v>
      </c>
      <c r="G13" s="8">
        <f>'MHB2015'!E13</f>
        <v>0</v>
      </c>
      <c r="H13" s="8">
        <f>'MHB2014'!E13</f>
        <v>0</v>
      </c>
      <c r="I13" s="8">
        <f>'MHB2013'!E13</f>
        <v>1</v>
      </c>
      <c r="J13" s="8">
        <f>'MHB2012'!E13</f>
        <v>0</v>
      </c>
      <c r="K13" s="8">
        <f>'MHB2011'!E13</f>
        <v>0</v>
      </c>
      <c r="L13" s="8">
        <f>'MHB2010'!E13</f>
        <v>0</v>
      </c>
      <c r="M13" s="8">
        <f>'MHB2009'!E13</f>
        <v>1</v>
      </c>
      <c r="N13" s="8">
        <f>'MHB2008'!E13</f>
        <v>0</v>
      </c>
      <c r="O13" s="8">
        <f>'MHB2007'!E13</f>
        <v>0</v>
      </c>
      <c r="P13" s="8">
        <f>'MHB2006'!E13</f>
        <v>2</v>
      </c>
      <c r="Q13" s="8">
        <f>'MHB2005'!E13</f>
        <v>0</v>
      </c>
      <c r="R13" s="8">
        <f>'MHB2004'!E13</f>
        <v>0</v>
      </c>
      <c r="S13" s="8">
        <f>'MHB2003'!E13</f>
        <v>1</v>
      </c>
      <c r="T13" s="8">
        <f>'MHB2002'!E13</f>
        <v>2</v>
      </c>
      <c r="U13" s="8">
        <f>'MHB2001'!E13</f>
        <v>3</v>
      </c>
    </row>
    <row r="14" spans="1:21" s="8" customFormat="1" x14ac:dyDescent="0.3">
      <c r="A14" s="8" t="s">
        <v>33</v>
      </c>
      <c r="B14" s="8">
        <f>'MHB2020'!E14</f>
        <v>0</v>
      </c>
      <c r="C14" s="8">
        <f>'MHB2019'!E14</f>
        <v>0</v>
      </c>
      <c r="D14" s="8">
        <f>'MHB2018'!E14</f>
        <v>1</v>
      </c>
      <c r="E14" s="8">
        <f>'MHB2017'!E14</f>
        <v>2</v>
      </c>
      <c r="F14" s="8">
        <f>'MHB2016'!E14</f>
        <v>1</v>
      </c>
      <c r="G14" s="8">
        <f>'MHB2015'!E14</f>
        <v>3</v>
      </c>
      <c r="H14" s="8">
        <f>'MHB2014'!E14</f>
        <v>1</v>
      </c>
      <c r="I14" s="8">
        <f>'MHB2013'!E14</f>
        <v>0</v>
      </c>
      <c r="J14" s="8">
        <f>'MHB2012'!E14</f>
        <v>2</v>
      </c>
      <c r="K14" s="8">
        <f>'MHB2011'!E14</f>
        <v>0</v>
      </c>
      <c r="L14" s="8">
        <f>'MHB2010'!E14</f>
        <v>3</v>
      </c>
      <c r="M14" s="8">
        <f>'MHB2009'!E14</f>
        <v>4</v>
      </c>
      <c r="N14" s="8">
        <f>'MHB2008'!E14</f>
        <v>0</v>
      </c>
      <c r="O14" s="8">
        <f>'MHB2007'!E14</f>
        <v>7</v>
      </c>
      <c r="P14" s="8">
        <f>'MHB2006'!E14</f>
        <v>4</v>
      </c>
      <c r="Q14" s="8">
        <f>'MHB2005'!E14</f>
        <v>0</v>
      </c>
      <c r="R14" s="8">
        <f>'MHB2004'!E14</f>
        <v>3</v>
      </c>
      <c r="S14" s="8">
        <f>'MHB2003'!E14</f>
        <v>3</v>
      </c>
      <c r="T14" s="8">
        <f>'MHB2002'!E14</f>
        <v>1</v>
      </c>
      <c r="U14" s="8">
        <f>'MHB2001'!E14</f>
        <v>4</v>
      </c>
    </row>
    <row r="15" spans="1:21" s="8" customFormat="1" x14ac:dyDescent="0.3">
      <c r="A15" s="8" t="s">
        <v>8</v>
      </c>
      <c r="B15" s="8">
        <f>'MHB2020'!E15</f>
        <v>17</v>
      </c>
      <c r="C15" s="8">
        <f>'MHB2019'!E15</f>
        <v>6</v>
      </c>
      <c r="D15" s="8">
        <f>'MHB2018'!E15</f>
        <v>16</v>
      </c>
      <c r="E15" s="8">
        <f>'MHB2017'!E15</f>
        <v>5</v>
      </c>
      <c r="F15" s="8">
        <f>'MHB2016'!E15</f>
        <v>4</v>
      </c>
      <c r="G15" s="8">
        <f>'MHB2015'!E15</f>
        <v>5</v>
      </c>
      <c r="H15" s="8">
        <f>'MHB2014'!E15</f>
        <v>12</v>
      </c>
      <c r="I15" s="8">
        <f>'MHB2013'!E15</f>
        <v>6</v>
      </c>
      <c r="J15" s="8">
        <f>'MHB2012'!E15</f>
        <v>5</v>
      </c>
      <c r="K15" s="8">
        <f>'MHB2011'!E15</f>
        <v>8</v>
      </c>
      <c r="L15" s="8">
        <f>'MHB2010'!E15</f>
        <v>13</v>
      </c>
      <c r="M15" s="8">
        <f>'MHB2009'!E15</f>
        <v>19</v>
      </c>
      <c r="N15" s="8">
        <f>'MHB2008'!E15</f>
        <v>7</v>
      </c>
      <c r="O15" s="8">
        <f>'MHB2007'!E15</f>
        <v>5</v>
      </c>
      <c r="P15" s="8">
        <f>'MHB2006'!E15</f>
        <v>13</v>
      </c>
      <c r="Q15" s="8">
        <f>'MHB2005'!E15</f>
        <v>10</v>
      </c>
      <c r="R15" s="8">
        <f>'MHB2004'!E15</f>
        <v>8</v>
      </c>
      <c r="S15" s="8">
        <f>'MHB2003'!E15</f>
        <v>9</v>
      </c>
      <c r="T15" s="8">
        <f>'MHB2002'!E15</f>
        <v>16</v>
      </c>
      <c r="U15" s="8">
        <f>'MHB2001'!E15</f>
        <v>6</v>
      </c>
    </row>
    <row r="16" spans="1:21" s="8" customFormat="1" x14ac:dyDescent="0.3">
      <c r="A16" s="8" t="s">
        <v>9</v>
      </c>
      <c r="B16" s="8">
        <f>'MHB2020'!E16</f>
        <v>1</v>
      </c>
      <c r="C16" s="8">
        <f>'MHB2019'!E16</f>
        <v>0</v>
      </c>
      <c r="D16" s="8">
        <f>'MHB2018'!E16</f>
        <v>0</v>
      </c>
      <c r="E16" s="8">
        <f>'MHB2017'!E16</f>
        <v>1</v>
      </c>
      <c r="F16" s="8">
        <f>'MHB2016'!E16</f>
        <v>10</v>
      </c>
      <c r="G16" s="8">
        <f>'MHB2015'!E16</f>
        <v>7</v>
      </c>
      <c r="H16" s="8">
        <f>'MHB2014'!E16</f>
        <v>4</v>
      </c>
      <c r="I16" s="8">
        <f>'MHB2013'!E16</f>
        <v>6</v>
      </c>
      <c r="J16" s="8">
        <f>'MHB2012'!E16</f>
        <v>8</v>
      </c>
      <c r="K16" s="8">
        <f>'MHB2011'!E16</f>
        <v>7</v>
      </c>
      <c r="L16" s="8">
        <f>'MHB2010'!E16</f>
        <v>6</v>
      </c>
      <c r="M16" s="8">
        <f>'MHB2009'!E16</f>
        <v>13</v>
      </c>
      <c r="N16" s="8">
        <f>'MHB2008'!E16</f>
        <v>17</v>
      </c>
      <c r="O16" s="8">
        <f>'MHB2007'!E16</f>
        <v>7</v>
      </c>
      <c r="P16" s="8">
        <f>'MHB2006'!E16</f>
        <v>11</v>
      </c>
      <c r="Q16" s="8">
        <f>'MHB2005'!E16</f>
        <v>6</v>
      </c>
      <c r="R16" s="8">
        <f>'MHB2004'!E16</f>
        <v>16</v>
      </c>
      <c r="S16" s="8">
        <f>'MHB2003'!E16</f>
        <v>17</v>
      </c>
      <c r="T16" s="8">
        <f>'MHB2002'!E16</f>
        <v>10</v>
      </c>
      <c r="U16" s="8">
        <f>'MHB2001'!E16</f>
        <v>6</v>
      </c>
    </row>
    <row r="17" spans="1:21" s="8" customFormat="1" x14ac:dyDescent="0.3">
      <c r="A17" s="8" t="s">
        <v>10</v>
      </c>
      <c r="B17" s="8">
        <f>'MHB2020'!E17</f>
        <v>0</v>
      </c>
      <c r="C17" s="8">
        <f>'MHB2019'!E17</f>
        <v>0</v>
      </c>
      <c r="D17" s="8">
        <f>'MHB2018'!E17</f>
        <v>0</v>
      </c>
      <c r="E17" s="8">
        <f>'MHB2017'!E17</f>
        <v>0</v>
      </c>
      <c r="F17" s="8">
        <f>'MHB2016'!E17</f>
        <v>0</v>
      </c>
      <c r="G17" s="8">
        <f>'MHB2015'!E17</f>
        <v>1</v>
      </c>
      <c r="H17" s="8">
        <f>'MHB2014'!E17</f>
        <v>0</v>
      </c>
      <c r="I17" s="8">
        <f>'MHB2013'!E17</f>
        <v>0</v>
      </c>
      <c r="J17" s="8">
        <f>'MHB2012'!E17</f>
        <v>0</v>
      </c>
      <c r="K17" s="8">
        <f>'MHB2011'!E17</f>
        <v>0</v>
      </c>
      <c r="L17" s="8">
        <f>'MHB2010'!E17</f>
        <v>0</v>
      </c>
      <c r="M17" s="8">
        <f>'MHB2009'!E17</f>
        <v>1</v>
      </c>
      <c r="N17" s="8">
        <f>'MHB2008'!E17</f>
        <v>0</v>
      </c>
      <c r="O17" s="8">
        <f>'MHB2007'!E17</f>
        <v>0</v>
      </c>
      <c r="P17" s="8">
        <f>'MHB2006'!E17</f>
        <v>0</v>
      </c>
      <c r="Q17" s="8">
        <f>'MHB2005'!E17</f>
        <v>0</v>
      </c>
      <c r="R17" s="8">
        <f>'MHB2004'!E17</f>
        <v>0</v>
      </c>
      <c r="S17" s="8">
        <f>'MHB2003'!E17</f>
        <v>0</v>
      </c>
      <c r="T17" s="8">
        <f>'MHB2002'!E17</f>
        <v>0</v>
      </c>
      <c r="U17" s="8">
        <f>'MHB2001'!E17</f>
        <v>0</v>
      </c>
    </row>
    <row r="18" spans="1:21" s="8" customFormat="1" x14ac:dyDescent="0.3">
      <c r="A18" s="8" t="s">
        <v>35</v>
      </c>
      <c r="B18" s="8">
        <f>'MHB2020'!E18</f>
        <v>0</v>
      </c>
      <c r="C18" s="8">
        <f>'MHB2019'!E18</f>
        <v>0</v>
      </c>
      <c r="D18" s="8">
        <f>'MHB2018'!E18</f>
        <v>1</v>
      </c>
      <c r="E18" s="8">
        <f>'MHB2017'!E18</f>
        <v>0</v>
      </c>
      <c r="F18" s="8">
        <f>'MHB2016'!E18</f>
        <v>0</v>
      </c>
      <c r="G18" s="8">
        <f>'MHB2015'!E18</f>
        <v>0</v>
      </c>
      <c r="H18" s="8">
        <f>'MHB2014'!E18</f>
        <v>0</v>
      </c>
      <c r="I18" s="8">
        <f>'MHB2013'!E18</f>
        <v>1</v>
      </c>
      <c r="J18" s="8">
        <f>'MHB2012'!E18</f>
        <v>0</v>
      </c>
      <c r="K18" s="8">
        <f>'MHB2011'!E18</f>
        <v>0</v>
      </c>
      <c r="L18" s="8">
        <f>'MHB2010'!E18</f>
        <v>1</v>
      </c>
      <c r="M18" s="8">
        <f>'MHB2009'!E18</f>
        <v>0</v>
      </c>
      <c r="N18" s="8">
        <f>'MHB2008'!E18</f>
        <v>0</v>
      </c>
      <c r="O18" s="8">
        <f>'MHB2007'!E18</f>
        <v>4</v>
      </c>
      <c r="P18" s="8">
        <f>'MHB2006'!E18</f>
        <v>2</v>
      </c>
      <c r="Q18" s="8">
        <f>'MHB2005'!E18</f>
        <v>1</v>
      </c>
      <c r="R18" s="8">
        <f>'MHB2004'!E18</f>
        <v>0</v>
      </c>
      <c r="S18" s="8">
        <f>'MHB2003'!E18</f>
        <v>0</v>
      </c>
      <c r="T18" s="8">
        <f>'MHB2002'!E18</f>
        <v>0</v>
      </c>
      <c r="U18" s="8">
        <f>'MHB2001'!E18</f>
        <v>0</v>
      </c>
    </row>
    <row r="19" spans="1:21" s="8" customFormat="1" x14ac:dyDescent="0.3">
      <c r="A19" s="8" t="s">
        <v>12</v>
      </c>
      <c r="B19" s="8">
        <f>'MHB2020'!E19</f>
        <v>35</v>
      </c>
      <c r="C19" s="8">
        <f>'MHB2019'!E19</f>
        <v>37</v>
      </c>
      <c r="D19" s="8">
        <f>'MHB2018'!E19</f>
        <v>27</v>
      </c>
      <c r="E19" s="8">
        <f>'MHB2017'!E19</f>
        <v>28</v>
      </c>
      <c r="F19" s="8">
        <f>'MHB2016'!E19</f>
        <v>14</v>
      </c>
      <c r="G19" s="8">
        <f>'MHB2015'!E19</f>
        <v>15</v>
      </c>
      <c r="H19" s="8">
        <f>'MHB2014'!E19</f>
        <v>21</v>
      </c>
      <c r="I19" s="8">
        <f>'MHB2013'!E19</f>
        <v>29</v>
      </c>
      <c r="J19" s="8">
        <f>'MHB2012'!E19</f>
        <v>13</v>
      </c>
      <c r="K19" s="8">
        <f>'MHB2011'!E19</f>
        <v>20</v>
      </c>
      <c r="L19" s="8">
        <f>'MHB2010'!E19</f>
        <v>20</v>
      </c>
      <c r="M19" s="8">
        <f>'MHB2009'!E19</f>
        <v>24</v>
      </c>
      <c r="N19" s="8">
        <f>'MHB2008'!E19</f>
        <v>40</v>
      </c>
      <c r="O19" s="8">
        <f>'MHB2007'!E19</f>
        <v>20</v>
      </c>
      <c r="P19" s="8">
        <f>'MHB2006'!E19</f>
        <v>23</v>
      </c>
      <c r="Q19" s="8">
        <f>'MHB2005'!E19</f>
        <v>18</v>
      </c>
      <c r="R19" s="8">
        <f>'MHB2004'!E19</f>
        <v>32</v>
      </c>
      <c r="S19" s="8">
        <f>'MHB2003'!E19</f>
        <v>19</v>
      </c>
      <c r="T19" s="8">
        <f>'MHB2002'!E19</f>
        <v>35</v>
      </c>
      <c r="U19" s="8">
        <f>'MHB2001'!E19</f>
        <v>32</v>
      </c>
    </row>
    <row r="20" spans="1:21" s="28" customFormat="1" x14ac:dyDescent="0.3">
      <c r="A20" s="28" t="s">
        <v>36</v>
      </c>
      <c r="B20" s="28">
        <f>'MHB2020'!E20</f>
        <v>88</v>
      </c>
      <c r="C20" s="28">
        <f>'MHB2019'!E20</f>
        <v>71</v>
      </c>
      <c r="D20" s="28">
        <f>'MHB2018'!E20</f>
        <v>78</v>
      </c>
      <c r="E20" s="28">
        <f>'MHB2017'!E20</f>
        <v>73</v>
      </c>
      <c r="F20" s="28">
        <f>'MHB2016'!E20</f>
        <v>58</v>
      </c>
      <c r="G20" s="28">
        <f>'MHB2015'!E20</f>
        <v>56</v>
      </c>
      <c r="H20" s="28">
        <f>'MHB2014'!E20</f>
        <v>64</v>
      </c>
      <c r="I20" s="28">
        <f>'MHB2013'!E20</f>
        <v>76</v>
      </c>
      <c r="J20" s="28">
        <f>'MHB2012'!E20</f>
        <v>42</v>
      </c>
      <c r="K20" s="28">
        <f>'MHB2011'!E20</f>
        <v>67</v>
      </c>
      <c r="L20" s="28">
        <f>'MHB2010'!E20</f>
        <v>92</v>
      </c>
      <c r="M20" s="28">
        <f>'MHB2009'!E20</f>
        <v>132</v>
      </c>
      <c r="N20" s="28">
        <f>'MHB2008'!E20</f>
        <v>96</v>
      </c>
      <c r="O20" s="28">
        <f>'MHB2007'!E20</f>
        <v>91</v>
      </c>
      <c r="P20" s="28">
        <f>'MHB2006'!E20</f>
        <v>90</v>
      </c>
      <c r="Q20" s="28">
        <f>'MHB2005'!E20</f>
        <v>73</v>
      </c>
      <c r="R20" s="28">
        <f>'MHB2004'!E20</f>
        <v>108</v>
      </c>
      <c r="S20" s="28">
        <f>'MHB2003'!E20</f>
        <v>75</v>
      </c>
      <c r="T20" s="28">
        <f>'MHB2002'!E20</f>
        <v>110</v>
      </c>
      <c r="U20" s="28">
        <f>'MHB2001'!E20</f>
        <v>96</v>
      </c>
    </row>
    <row r="21" spans="1:21" s="29" customFormat="1" x14ac:dyDescent="0.3">
      <c r="A21" s="29" t="s">
        <v>5</v>
      </c>
      <c r="B21" s="29">
        <f>'MHB2020'!E21</f>
        <v>0</v>
      </c>
      <c r="C21" s="29">
        <f>'MHB2019'!E21</f>
        <v>0</v>
      </c>
      <c r="D21" s="29">
        <f>'MHB2018'!E21</f>
        <v>0</v>
      </c>
      <c r="E21" s="29">
        <f>'MHB2017'!E21</f>
        <v>0</v>
      </c>
      <c r="F21" s="29">
        <f>'MHB2016'!E21</f>
        <v>0</v>
      </c>
      <c r="G21" s="29">
        <f>'MHB2015'!E21</f>
        <v>0</v>
      </c>
      <c r="H21" s="29">
        <f>'MHB2014'!E21</f>
        <v>0</v>
      </c>
      <c r="I21" s="29">
        <f>'MHB2013'!E21</f>
        <v>0</v>
      </c>
      <c r="J21" s="29">
        <f>'MHB2012'!E21</f>
        <v>0</v>
      </c>
      <c r="K21" s="29">
        <f>'MHB2011'!E21</f>
        <v>0</v>
      </c>
      <c r="L21" s="29">
        <f>'MHB2010'!E21</f>
        <v>0</v>
      </c>
      <c r="M21" s="29">
        <f>'MHB2009'!E21</f>
        <v>0</v>
      </c>
      <c r="N21" s="29">
        <f>'MHB2008'!E21</f>
        <v>0</v>
      </c>
      <c r="O21" s="29">
        <f>'MHB2007'!E21</f>
        <v>0</v>
      </c>
      <c r="P21" s="29">
        <f>'MHB2006'!E21</f>
        <v>0</v>
      </c>
      <c r="Q21" s="29">
        <f>'MHB2005'!E21</f>
        <v>0</v>
      </c>
      <c r="R21" s="29">
        <f>'MHB2004'!E21</f>
        <v>0</v>
      </c>
      <c r="S21" s="29">
        <f>'MHB2003'!E21</f>
        <v>0</v>
      </c>
      <c r="T21" s="29">
        <f>'MHB2002'!E21</f>
        <v>0</v>
      </c>
      <c r="U21" s="29">
        <f>'MHB2001'!E21</f>
        <v>0</v>
      </c>
    </row>
    <row r="22" spans="1:21" s="29" customFormat="1" x14ac:dyDescent="0.3">
      <c r="A22" s="29" t="s">
        <v>6</v>
      </c>
      <c r="B22" s="29">
        <f>'MHB2020'!E22</f>
        <v>0</v>
      </c>
      <c r="C22" s="29">
        <f>'MHB2019'!E22</f>
        <v>0</v>
      </c>
      <c r="D22" s="29">
        <f>'MHB2018'!E22</f>
        <v>0</v>
      </c>
      <c r="E22" s="29">
        <f>'MHB2017'!E22</f>
        <v>0</v>
      </c>
      <c r="F22" s="29">
        <f>'MHB2016'!E22</f>
        <v>0</v>
      </c>
      <c r="G22" s="29">
        <f>'MHB2015'!E22</f>
        <v>0</v>
      </c>
      <c r="H22" s="29">
        <f>'MHB2014'!E22</f>
        <v>0</v>
      </c>
      <c r="I22" s="29">
        <f>'MHB2013'!E22</f>
        <v>0</v>
      </c>
      <c r="J22" s="29">
        <f>'MHB2012'!E22</f>
        <v>0</v>
      </c>
      <c r="K22" s="29">
        <f>'MHB2011'!E22</f>
        <v>0</v>
      </c>
      <c r="L22" s="29">
        <f>'MHB2010'!E22</f>
        <v>0</v>
      </c>
      <c r="M22" s="29">
        <f>'MHB2009'!E22</f>
        <v>0</v>
      </c>
      <c r="N22" s="29">
        <f>'MHB2008'!E22</f>
        <v>0</v>
      </c>
      <c r="O22" s="29">
        <f>'MHB2007'!E22</f>
        <v>0</v>
      </c>
      <c r="P22" s="29">
        <f>'MHB2006'!E22</f>
        <v>0</v>
      </c>
      <c r="Q22" s="29">
        <f>'MHB2005'!E22</f>
        <v>0</v>
      </c>
      <c r="R22" s="29">
        <f>'MHB2004'!E22</f>
        <v>0</v>
      </c>
      <c r="S22" s="29">
        <f>'MHB2003'!E22</f>
        <v>0</v>
      </c>
      <c r="T22" s="29">
        <f>'MHB2002'!E22</f>
        <v>0</v>
      </c>
      <c r="U22" s="29">
        <f>'MHB2001'!E22</f>
        <v>0</v>
      </c>
    </row>
    <row r="23" spans="1:21" s="29" customFormat="1" x14ac:dyDescent="0.3">
      <c r="A23" s="29" t="s">
        <v>33</v>
      </c>
      <c r="B23" s="29">
        <f>'MHB2020'!E23</f>
        <v>0</v>
      </c>
      <c r="C23" s="29">
        <f>'MHB2019'!E23</f>
        <v>0</v>
      </c>
      <c r="D23" s="29">
        <f>'MHB2018'!E23</f>
        <v>0</v>
      </c>
      <c r="E23" s="29">
        <f>'MHB2017'!E23</f>
        <v>0</v>
      </c>
      <c r="F23" s="29">
        <f>'MHB2016'!E23</f>
        <v>0</v>
      </c>
      <c r="G23" s="29">
        <f>'MHB2015'!E23</f>
        <v>0</v>
      </c>
      <c r="H23" s="29">
        <f>'MHB2014'!E23</f>
        <v>0</v>
      </c>
      <c r="I23" s="29">
        <f>'MHB2013'!E23</f>
        <v>0</v>
      </c>
      <c r="J23" s="29">
        <f>'MHB2012'!E23</f>
        <v>0</v>
      </c>
      <c r="K23" s="29">
        <f>'MHB2011'!E23</f>
        <v>0</v>
      </c>
      <c r="L23" s="29">
        <f>'MHB2010'!E23</f>
        <v>0</v>
      </c>
      <c r="M23" s="29">
        <f>'MHB2009'!E23</f>
        <v>0</v>
      </c>
      <c r="N23" s="29">
        <f>'MHB2008'!E23</f>
        <v>0</v>
      </c>
      <c r="O23" s="29">
        <f>'MHB2007'!E23</f>
        <v>0</v>
      </c>
      <c r="P23" s="29">
        <f>'MHB2006'!E23</f>
        <v>0</v>
      </c>
      <c r="Q23" s="29">
        <f>'MHB2005'!E23</f>
        <v>0</v>
      </c>
      <c r="R23" s="29">
        <f>'MHB2004'!E23</f>
        <v>0</v>
      </c>
      <c r="S23" s="29">
        <f>'MHB2003'!E23</f>
        <v>0</v>
      </c>
      <c r="T23" s="29">
        <f>'MHB2002'!E23</f>
        <v>0</v>
      </c>
      <c r="U23" s="29">
        <f>'MHB2001'!E23</f>
        <v>0</v>
      </c>
    </row>
    <row r="24" spans="1:21" s="29" customFormat="1" x14ac:dyDescent="0.3">
      <c r="A24" s="29" t="s">
        <v>8</v>
      </c>
      <c r="B24" s="29">
        <f>'MHB2020'!E24</f>
        <v>0</v>
      </c>
      <c r="C24" s="29">
        <f>'MHB2019'!E24</f>
        <v>0</v>
      </c>
      <c r="D24" s="29">
        <f>'MHB2018'!E24</f>
        <v>0</v>
      </c>
      <c r="E24" s="29">
        <f>'MHB2017'!E24</f>
        <v>0</v>
      </c>
      <c r="F24" s="29">
        <f>'MHB2016'!E24</f>
        <v>0</v>
      </c>
      <c r="G24" s="29">
        <f>'MHB2015'!E24</f>
        <v>0</v>
      </c>
      <c r="H24" s="29">
        <f>'MHB2014'!E24</f>
        <v>0</v>
      </c>
      <c r="I24" s="29">
        <f>'MHB2013'!E24</f>
        <v>0</v>
      </c>
      <c r="J24" s="29">
        <f>'MHB2012'!E24</f>
        <v>0</v>
      </c>
      <c r="K24" s="29">
        <f>'MHB2011'!E24</f>
        <v>0</v>
      </c>
      <c r="L24" s="29">
        <f>'MHB2010'!E24</f>
        <v>0</v>
      </c>
      <c r="M24" s="29">
        <f>'MHB2009'!E24</f>
        <v>0</v>
      </c>
      <c r="N24" s="29">
        <f>'MHB2008'!E24</f>
        <v>0</v>
      </c>
      <c r="O24" s="29">
        <f>'MHB2007'!E24</f>
        <v>0</v>
      </c>
      <c r="P24" s="29">
        <f>'MHB2006'!E24</f>
        <v>0</v>
      </c>
      <c r="Q24" s="29">
        <f>'MHB2005'!E24</f>
        <v>0</v>
      </c>
      <c r="R24" s="29">
        <f>'MHB2004'!E24</f>
        <v>0</v>
      </c>
      <c r="S24" s="29">
        <f>'MHB2003'!E24</f>
        <v>0</v>
      </c>
      <c r="T24" s="29">
        <f>'MHB2002'!E24</f>
        <v>0</v>
      </c>
      <c r="U24" s="29">
        <f>'MHB2001'!E24</f>
        <v>0</v>
      </c>
    </row>
    <row r="25" spans="1:21" s="29" customFormat="1" x14ac:dyDescent="0.3">
      <c r="A25" s="29" t="s">
        <v>9</v>
      </c>
      <c r="B25" s="29">
        <f>'MHB2020'!E25</f>
        <v>0</v>
      </c>
      <c r="C25" s="29">
        <f>'MHB2019'!E25</f>
        <v>0</v>
      </c>
      <c r="D25" s="29">
        <f>'MHB2018'!E25</f>
        <v>0</v>
      </c>
      <c r="E25" s="29">
        <f>'MHB2017'!E25</f>
        <v>0</v>
      </c>
      <c r="F25" s="29">
        <f>'MHB2016'!E25</f>
        <v>0</v>
      </c>
      <c r="G25" s="29">
        <f>'MHB2015'!E25</f>
        <v>0</v>
      </c>
      <c r="H25" s="29">
        <f>'MHB2014'!E25</f>
        <v>0</v>
      </c>
      <c r="I25" s="29">
        <f>'MHB2013'!E25</f>
        <v>0</v>
      </c>
      <c r="J25" s="29">
        <f>'MHB2012'!E25</f>
        <v>0</v>
      </c>
      <c r="K25" s="29">
        <f>'MHB2011'!E25</f>
        <v>0</v>
      </c>
      <c r="L25" s="29">
        <f>'MHB2010'!E25</f>
        <v>0</v>
      </c>
      <c r="M25" s="29">
        <f>'MHB2009'!E25</f>
        <v>0</v>
      </c>
      <c r="N25" s="29">
        <f>'MHB2008'!E25</f>
        <v>0</v>
      </c>
      <c r="O25" s="29">
        <f>'MHB2007'!E25</f>
        <v>0</v>
      </c>
      <c r="P25" s="29">
        <f>'MHB2006'!E25</f>
        <v>0</v>
      </c>
      <c r="Q25" s="29">
        <f>'MHB2005'!E25</f>
        <v>0</v>
      </c>
      <c r="R25" s="29">
        <f>'MHB2004'!E25</f>
        <v>0</v>
      </c>
      <c r="S25" s="29">
        <f>'MHB2003'!E25</f>
        <v>0</v>
      </c>
      <c r="T25" s="29">
        <f>'MHB2002'!E25</f>
        <v>0</v>
      </c>
      <c r="U25" s="29">
        <f>'MHB2001'!E25</f>
        <v>0</v>
      </c>
    </row>
    <row r="26" spans="1:21" s="29" customFormat="1" x14ac:dyDescent="0.3">
      <c r="A26" s="29" t="s">
        <v>10</v>
      </c>
      <c r="B26" s="29">
        <f>'MHB2020'!E26</f>
        <v>0</v>
      </c>
      <c r="C26" s="29">
        <f>'MHB2019'!E26</f>
        <v>0</v>
      </c>
      <c r="D26" s="29">
        <f>'MHB2018'!E26</f>
        <v>0</v>
      </c>
      <c r="E26" s="29">
        <f>'MHB2017'!E26</f>
        <v>0</v>
      </c>
      <c r="F26" s="29">
        <f>'MHB2016'!E26</f>
        <v>0</v>
      </c>
      <c r="G26" s="29">
        <f>'MHB2015'!E26</f>
        <v>0</v>
      </c>
      <c r="H26" s="29">
        <f>'MHB2014'!E26</f>
        <v>0</v>
      </c>
      <c r="I26" s="29">
        <f>'MHB2013'!E26</f>
        <v>0</v>
      </c>
      <c r="J26" s="29">
        <f>'MHB2012'!E26</f>
        <v>0</v>
      </c>
      <c r="K26" s="29">
        <f>'MHB2011'!E26</f>
        <v>0</v>
      </c>
      <c r="L26" s="29">
        <f>'MHB2010'!E26</f>
        <v>0</v>
      </c>
      <c r="M26" s="29">
        <f>'MHB2009'!E26</f>
        <v>0</v>
      </c>
      <c r="N26" s="29">
        <f>'MHB2008'!E26</f>
        <v>0</v>
      </c>
      <c r="O26" s="29">
        <f>'MHB2007'!E26</f>
        <v>0</v>
      </c>
      <c r="P26" s="29">
        <f>'MHB2006'!E26</f>
        <v>0</v>
      </c>
      <c r="Q26" s="29">
        <f>'MHB2005'!E26</f>
        <v>0</v>
      </c>
      <c r="R26" s="29">
        <f>'MHB2004'!E26</f>
        <v>0</v>
      </c>
      <c r="S26" s="29">
        <f>'MHB2003'!E26</f>
        <v>0</v>
      </c>
      <c r="T26" s="29">
        <f>'MHB2002'!E26</f>
        <v>0</v>
      </c>
      <c r="U26" s="29">
        <f>'MHB2001'!E26</f>
        <v>0</v>
      </c>
    </row>
    <row r="27" spans="1:21" s="29" customFormat="1" x14ac:dyDescent="0.3">
      <c r="A27" s="29" t="s">
        <v>35</v>
      </c>
      <c r="B27" s="29">
        <f>'MHB2020'!E27</f>
        <v>0</v>
      </c>
      <c r="C27" s="29">
        <f>'MHB2019'!E27</f>
        <v>0</v>
      </c>
      <c r="D27" s="29">
        <f>'MHB2018'!E27</f>
        <v>0</v>
      </c>
      <c r="E27" s="29">
        <f>'MHB2017'!E27</f>
        <v>0</v>
      </c>
      <c r="F27" s="29">
        <f>'MHB2016'!E27</f>
        <v>0</v>
      </c>
      <c r="G27" s="29">
        <f>'MHB2015'!E27</f>
        <v>0</v>
      </c>
      <c r="H27" s="29">
        <f>'MHB2014'!E27</f>
        <v>0</v>
      </c>
      <c r="I27" s="29">
        <f>'MHB2013'!E27</f>
        <v>0</v>
      </c>
      <c r="J27" s="29">
        <f>'MHB2012'!E27</f>
        <v>0</v>
      </c>
      <c r="K27" s="29">
        <f>'MHB2011'!E27</f>
        <v>0</v>
      </c>
      <c r="L27" s="29">
        <f>'MHB2010'!E27</f>
        <v>0</v>
      </c>
      <c r="M27" s="29">
        <f>'MHB2009'!E27</f>
        <v>0</v>
      </c>
      <c r="N27" s="29">
        <f>'MHB2008'!E27</f>
        <v>0</v>
      </c>
      <c r="O27" s="29">
        <f>'MHB2007'!E27</f>
        <v>0</v>
      </c>
      <c r="P27" s="29">
        <f>'MHB2006'!E27</f>
        <v>0</v>
      </c>
      <c r="Q27" s="29">
        <f>'MHB2005'!E27</f>
        <v>0</v>
      </c>
      <c r="R27" s="29">
        <f>'MHB2004'!E27</f>
        <v>0</v>
      </c>
      <c r="S27" s="29">
        <f>'MHB2003'!E27</f>
        <v>0</v>
      </c>
      <c r="T27" s="29">
        <f>'MHB2002'!E27</f>
        <v>0</v>
      </c>
      <c r="U27" s="29">
        <f>'MHB2001'!E27</f>
        <v>0</v>
      </c>
    </row>
    <row r="28" spans="1:21" s="29" customFormat="1" x14ac:dyDescent="0.3">
      <c r="A28" s="29" t="s">
        <v>12</v>
      </c>
      <c r="B28" s="29">
        <f>'MHB2020'!E28</f>
        <v>0</v>
      </c>
      <c r="C28" s="29">
        <f>'MHB2019'!E28</f>
        <v>0</v>
      </c>
      <c r="D28" s="29">
        <f>'MHB2018'!E28</f>
        <v>0</v>
      </c>
      <c r="E28" s="29">
        <f>'MHB2017'!E28</f>
        <v>0</v>
      </c>
      <c r="F28" s="29">
        <f>'MHB2016'!E28</f>
        <v>0</v>
      </c>
      <c r="G28" s="29">
        <f>'MHB2015'!E28</f>
        <v>0</v>
      </c>
      <c r="H28" s="29">
        <f>'MHB2014'!E28</f>
        <v>0</v>
      </c>
      <c r="I28" s="29">
        <f>'MHB2013'!E28</f>
        <v>0</v>
      </c>
      <c r="J28" s="29">
        <f>'MHB2012'!E28</f>
        <v>0</v>
      </c>
      <c r="K28" s="29">
        <f>'MHB2011'!E28</f>
        <v>0</v>
      </c>
      <c r="L28" s="29">
        <f>'MHB2010'!E28</f>
        <v>0</v>
      </c>
      <c r="M28" s="29">
        <f>'MHB2009'!E28</f>
        <v>0</v>
      </c>
      <c r="N28" s="29">
        <f>'MHB2008'!E28</f>
        <v>0</v>
      </c>
      <c r="O28" s="29">
        <f>'MHB2007'!E28</f>
        <v>0</v>
      </c>
      <c r="P28" s="29">
        <f>'MHB2006'!E28</f>
        <v>0</v>
      </c>
      <c r="Q28" s="29">
        <f>'MHB2005'!E28</f>
        <v>0</v>
      </c>
      <c r="R28" s="29">
        <f>'MHB2004'!E28</f>
        <v>0</v>
      </c>
      <c r="S28" s="29">
        <f>'MHB2003'!E28</f>
        <v>0</v>
      </c>
      <c r="T28" s="29">
        <f>'MHB2002'!E28</f>
        <v>0</v>
      </c>
      <c r="U28" s="29">
        <f>'MHB2001'!E28</f>
        <v>0</v>
      </c>
    </row>
    <row r="29" spans="1:21" s="30" customFormat="1" x14ac:dyDescent="0.3">
      <c r="A29" s="30" t="s">
        <v>38</v>
      </c>
      <c r="B29" s="30">
        <f>'MHB2020'!E29</f>
        <v>0</v>
      </c>
      <c r="C29" s="30">
        <f>'MHB2019'!E29</f>
        <v>0</v>
      </c>
      <c r="D29" s="30">
        <f>'MHB2018'!E29</f>
        <v>0</v>
      </c>
      <c r="E29" s="30">
        <f>'MHB2017'!E29</f>
        <v>0</v>
      </c>
      <c r="F29" s="30">
        <f>'MHB2016'!E29</f>
        <v>0</v>
      </c>
      <c r="G29" s="30">
        <f>'MHB2015'!E29</f>
        <v>0</v>
      </c>
      <c r="H29" s="30">
        <f>'MHB2014'!E29</f>
        <v>0</v>
      </c>
      <c r="I29" s="30">
        <f>'MHB2013'!E29</f>
        <v>0</v>
      </c>
      <c r="J29" s="30">
        <f>'MHB2012'!E29</f>
        <v>0</v>
      </c>
      <c r="K29" s="30">
        <f>'MHB2011'!E29</f>
        <v>0</v>
      </c>
      <c r="L29" s="30">
        <f>'MHB2010'!E29</f>
        <v>0</v>
      </c>
      <c r="M29" s="30">
        <f>'MHB2009'!E29</f>
        <v>0</v>
      </c>
      <c r="N29" s="30">
        <f>'MHB2008'!E29</f>
        <v>0</v>
      </c>
      <c r="O29" s="30">
        <f>'MHB2007'!E29</f>
        <v>0</v>
      </c>
      <c r="P29" s="30">
        <f>'MHB2006'!E29</f>
        <v>0</v>
      </c>
      <c r="Q29" s="30">
        <f>'MHB2005'!E29</f>
        <v>0</v>
      </c>
      <c r="R29" s="30">
        <f>'MHB2004'!E29</f>
        <v>0</v>
      </c>
      <c r="S29" s="30">
        <f>'MHB2003'!E29</f>
        <v>0</v>
      </c>
      <c r="T29" s="30">
        <f>'MHB2002'!E29</f>
        <v>0</v>
      </c>
      <c r="U29" s="30">
        <f>'MHB2001'!E29</f>
        <v>0</v>
      </c>
    </row>
    <row r="30" spans="1:21" s="10" customFormat="1" x14ac:dyDescent="0.3">
      <c r="A30" s="10" t="s">
        <v>5</v>
      </c>
      <c r="B30" s="10">
        <f>'MHB2020'!E30</f>
        <v>0</v>
      </c>
      <c r="C30" s="10">
        <f>'MHB2019'!E30</f>
        <v>0</v>
      </c>
      <c r="D30" s="10">
        <f>'MHB2018'!E30</f>
        <v>0</v>
      </c>
      <c r="E30" s="10">
        <f>'MHB2017'!E30</f>
        <v>0</v>
      </c>
      <c r="F30" s="10">
        <f>'MHB2016'!E30</f>
        <v>0</v>
      </c>
      <c r="G30" s="10">
        <f>'MHB2015'!E30</f>
        <v>0</v>
      </c>
      <c r="H30" s="10">
        <f>'MHB2014'!E30</f>
        <v>0</v>
      </c>
      <c r="I30" s="10">
        <f>'MHB2013'!E30</f>
        <v>0</v>
      </c>
      <c r="J30" s="10">
        <f>'MHB2012'!E30</f>
        <v>0</v>
      </c>
      <c r="K30" s="10">
        <f>'MHB2011'!E30</f>
        <v>0</v>
      </c>
      <c r="L30" s="10">
        <f>'MHB2010'!E30</f>
        <v>0</v>
      </c>
      <c r="M30" s="10">
        <f>'MHB2009'!E30</f>
        <v>0</v>
      </c>
      <c r="N30" s="10">
        <f>'MHB2008'!E30</f>
        <v>0</v>
      </c>
      <c r="O30" s="10">
        <f>'MHB2007'!E30</f>
        <v>0</v>
      </c>
      <c r="P30" s="10">
        <f>'MHB2006'!E30</f>
        <v>0</v>
      </c>
      <c r="Q30" s="10">
        <f>'MHB2005'!E30</f>
        <v>2</v>
      </c>
      <c r="R30" s="10">
        <f>'MHB2004'!E30</f>
        <v>1</v>
      </c>
      <c r="S30" s="10">
        <f>'MHB2003'!E30</f>
        <v>0</v>
      </c>
      <c r="T30" s="10">
        <f>'MHB2002'!E30</f>
        <v>1</v>
      </c>
      <c r="U30" s="10">
        <f>'MHB2001'!E30</f>
        <v>0</v>
      </c>
    </row>
    <row r="31" spans="1:21" s="10" customFormat="1" x14ac:dyDescent="0.3">
      <c r="A31" s="10" t="s">
        <v>6</v>
      </c>
      <c r="B31" s="10">
        <f>'MHB2020'!E31</f>
        <v>0</v>
      </c>
      <c r="C31" s="10">
        <f>'MHB2019'!E31</f>
        <v>0</v>
      </c>
      <c r="D31" s="10">
        <f>'MHB2018'!E31</f>
        <v>0</v>
      </c>
      <c r="E31" s="10">
        <f>'MHB2017'!E31</f>
        <v>0</v>
      </c>
      <c r="F31" s="10">
        <f>'MHB2016'!E31</f>
        <v>0</v>
      </c>
      <c r="G31" s="10">
        <f>'MHB2015'!E31</f>
        <v>0</v>
      </c>
      <c r="H31" s="10">
        <f>'MHB2014'!E31</f>
        <v>0</v>
      </c>
      <c r="I31" s="10">
        <f>'MHB2013'!E31</f>
        <v>0</v>
      </c>
      <c r="J31" s="10">
        <f>'MHB2012'!E31</f>
        <v>0</v>
      </c>
      <c r="K31" s="10">
        <f>'MHB2011'!E31</f>
        <v>0</v>
      </c>
      <c r="L31" s="10">
        <f>'MHB2010'!E31</f>
        <v>0</v>
      </c>
      <c r="M31" s="10">
        <f>'MHB2009'!E31</f>
        <v>0</v>
      </c>
      <c r="N31" s="10">
        <f>'MHB2008'!E31</f>
        <v>0</v>
      </c>
      <c r="O31" s="10">
        <f>'MHB2007'!E31</f>
        <v>0</v>
      </c>
      <c r="P31" s="10">
        <f>'MHB2006'!E31</f>
        <v>0</v>
      </c>
      <c r="Q31" s="10">
        <f>'MHB2005'!E31</f>
        <v>0</v>
      </c>
      <c r="R31" s="10">
        <f>'MHB2004'!E31</f>
        <v>0</v>
      </c>
      <c r="S31" s="10">
        <f>'MHB2003'!E31</f>
        <v>0</v>
      </c>
      <c r="T31" s="10">
        <f>'MHB2002'!E31</f>
        <v>0</v>
      </c>
      <c r="U31" s="10">
        <f>'MHB2001'!E31</f>
        <v>0</v>
      </c>
    </row>
    <row r="32" spans="1:21" s="10" customFormat="1" x14ac:dyDescent="0.3">
      <c r="A32" s="10" t="s">
        <v>33</v>
      </c>
      <c r="B32" s="10">
        <f>'MHB2020'!E32</f>
        <v>0</v>
      </c>
      <c r="C32" s="10">
        <f>'MHB2019'!E32</f>
        <v>0</v>
      </c>
      <c r="D32" s="10">
        <f>'MHB2018'!E32</f>
        <v>0</v>
      </c>
      <c r="E32" s="10">
        <f>'MHB2017'!E32</f>
        <v>0</v>
      </c>
      <c r="F32" s="10">
        <f>'MHB2016'!E32</f>
        <v>0</v>
      </c>
      <c r="G32" s="10">
        <f>'MHB2015'!E32</f>
        <v>0</v>
      </c>
      <c r="H32" s="10">
        <f>'MHB2014'!E32</f>
        <v>0</v>
      </c>
      <c r="I32" s="10">
        <f>'MHB2013'!E32</f>
        <v>0</v>
      </c>
      <c r="J32" s="10">
        <f>'MHB2012'!E32</f>
        <v>0</v>
      </c>
      <c r="K32" s="10">
        <f>'MHB2011'!E32</f>
        <v>0</v>
      </c>
      <c r="L32" s="10">
        <f>'MHB2010'!E32</f>
        <v>0</v>
      </c>
      <c r="M32" s="10">
        <f>'MHB2009'!E32</f>
        <v>0</v>
      </c>
      <c r="N32" s="10">
        <f>'MHB2008'!E32</f>
        <v>0</v>
      </c>
      <c r="O32" s="10">
        <f>'MHB2007'!E32</f>
        <v>0</v>
      </c>
      <c r="P32" s="10">
        <f>'MHB2006'!E32</f>
        <v>0</v>
      </c>
      <c r="Q32" s="10">
        <f>'MHB2005'!E32</f>
        <v>0</v>
      </c>
      <c r="R32" s="10">
        <f>'MHB2004'!E32</f>
        <v>0</v>
      </c>
      <c r="S32" s="10">
        <f>'MHB2003'!E32</f>
        <v>0</v>
      </c>
      <c r="T32" s="10">
        <f>'MHB2002'!E32</f>
        <v>0</v>
      </c>
      <c r="U32" s="10">
        <f>'MHB2001'!E32</f>
        <v>0</v>
      </c>
    </row>
    <row r="33" spans="1:21" s="10" customFormat="1" x14ac:dyDescent="0.3">
      <c r="A33" s="10" t="s">
        <v>8</v>
      </c>
      <c r="B33" s="10">
        <f>'MHB2020'!E33</f>
        <v>0</v>
      </c>
      <c r="C33" s="10">
        <f>'MHB2019'!E33</f>
        <v>0</v>
      </c>
      <c r="D33" s="10">
        <f>'MHB2018'!E33</f>
        <v>0</v>
      </c>
      <c r="E33" s="10">
        <f>'MHB2017'!E33</f>
        <v>0</v>
      </c>
      <c r="F33" s="10">
        <f>'MHB2016'!E33</f>
        <v>0</v>
      </c>
      <c r="G33" s="10">
        <f>'MHB2015'!E33</f>
        <v>0</v>
      </c>
      <c r="H33" s="10">
        <f>'MHB2014'!E33</f>
        <v>0</v>
      </c>
      <c r="I33" s="10">
        <f>'MHB2013'!E33</f>
        <v>0</v>
      </c>
      <c r="J33" s="10">
        <f>'MHB2012'!E33</f>
        <v>0</v>
      </c>
      <c r="K33" s="10">
        <f>'MHB2011'!E33</f>
        <v>0</v>
      </c>
      <c r="L33" s="10">
        <f>'MHB2010'!E33</f>
        <v>0</v>
      </c>
      <c r="M33" s="10">
        <f>'MHB2009'!E33</f>
        <v>0</v>
      </c>
      <c r="N33" s="10">
        <f>'MHB2008'!E33</f>
        <v>0</v>
      </c>
      <c r="O33" s="10">
        <f>'MHB2007'!E33</f>
        <v>0</v>
      </c>
      <c r="P33" s="10">
        <f>'MHB2006'!E33</f>
        <v>0</v>
      </c>
      <c r="Q33" s="10">
        <f>'MHB2005'!E33</f>
        <v>0</v>
      </c>
      <c r="R33" s="10">
        <f>'MHB2004'!E33</f>
        <v>0</v>
      </c>
      <c r="S33" s="10">
        <f>'MHB2003'!E33</f>
        <v>0</v>
      </c>
      <c r="T33" s="10">
        <f>'MHB2002'!E33</f>
        <v>0</v>
      </c>
      <c r="U33" s="10">
        <f>'MHB2001'!E33</f>
        <v>0</v>
      </c>
    </row>
    <row r="34" spans="1:21" s="10" customFormat="1" x14ac:dyDescent="0.3">
      <c r="A34" s="10" t="s">
        <v>9</v>
      </c>
      <c r="B34" s="10">
        <f>'MHB2020'!E34</f>
        <v>0</v>
      </c>
      <c r="C34" s="10">
        <f>'MHB2019'!E34</f>
        <v>0</v>
      </c>
      <c r="D34" s="10">
        <f>'MHB2018'!E34</f>
        <v>0</v>
      </c>
      <c r="E34" s="10">
        <f>'MHB2017'!E34</f>
        <v>0</v>
      </c>
      <c r="F34" s="10">
        <f>'MHB2016'!E34</f>
        <v>0</v>
      </c>
      <c r="G34" s="10">
        <f>'MHB2015'!E34</f>
        <v>0</v>
      </c>
      <c r="H34" s="10">
        <f>'MHB2014'!E34</f>
        <v>0</v>
      </c>
      <c r="I34" s="10">
        <f>'MHB2013'!E34</f>
        <v>0</v>
      </c>
      <c r="J34" s="10">
        <f>'MHB2012'!E34</f>
        <v>0</v>
      </c>
      <c r="K34" s="10">
        <f>'MHB2011'!E34</f>
        <v>0</v>
      </c>
      <c r="L34" s="10">
        <f>'MHB2010'!E34</f>
        <v>0</v>
      </c>
      <c r="M34" s="10">
        <f>'MHB2009'!E34</f>
        <v>0</v>
      </c>
      <c r="N34" s="10">
        <f>'MHB2008'!E34</f>
        <v>0</v>
      </c>
      <c r="O34" s="10">
        <f>'MHB2007'!E34</f>
        <v>0</v>
      </c>
      <c r="P34" s="10">
        <f>'MHB2006'!E34</f>
        <v>0</v>
      </c>
      <c r="Q34" s="10">
        <f>'MHB2005'!E34</f>
        <v>0</v>
      </c>
      <c r="R34" s="10">
        <f>'MHB2004'!E34</f>
        <v>0</v>
      </c>
      <c r="S34" s="10">
        <f>'MHB2003'!E34</f>
        <v>0</v>
      </c>
      <c r="T34" s="10">
        <f>'MHB2002'!E34</f>
        <v>0</v>
      </c>
      <c r="U34" s="10">
        <f>'MHB2001'!E34</f>
        <v>0</v>
      </c>
    </row>
    <row r="35" spans="1:21" s="10" customFormat="1" x14ac:dyDescent="0.3">
      <c r="A35" s="10" t="s">
        <v>10</v>
      </c>
      <c r="B35" s="10">
        <f>'MHB2020'!E35</f>
        <v>0</v>
      </c>
      <c r="C35" s="10">
        <f>'MHB2019'!E35</f>
        <v>0</v>
      </c>
      <c r="D35" s="10">
        <f>'MHB2018'!E35</f>
        <v>0</v>
      </c>
      <c r="E35" s="10">
        <f>'MHB2017'!E35</f>
        <v>0</v>
      </c>
      <c r="F35" s="10">
        <f>'MHB2016'!E35</f>
        <v>0</v>
      </c>
      <c r="G35" s="10">
        <f>'MHB2015'!E35</f>
        <v>0</v>
      </c>
      <c r="H35" s="10">
        <f>'MHB2014'!E35</f>
        <v>0</v>
      </c>
      <c r="I35" s="10">
        <f>'MHB2013'!E35</f>
        <v>0</v>
      </c>
      <c r="J35" s="10">
        <f>'MHB2012'!E35</f>
        <v>0</v>
      </c>
      <c r="K35" s="10">
        <f>'MHB2011'!E35</f>
        <v>0</v>
      </c>
      <c r="L35" s="10">
        <f>'MHB2010'!E35</f>
        <v>0</v>
      </c>
      <c r="M35" s="10">
        <f>'MHB2009'!E35</f>
        <v>0</v>
      </c>
      <c r="N35" s="10">
        <f>'MHB2008'!E35</f>
        <v>0</v>
      </c>
      <c r="O35" s="10">
        <f>'MHB2007'!E35</f>
        <v>0</v>
      </c>
      <c r="P35" s="10">
        <f>'MHB2006'!E35</f>
        <v>0</v>
      </c>
      <c r="Q35" s="10">
        <f>'MHB2005'!E35</f>
        <v>0</v>
      </c>
      <c r="R35" s="10">
        <f>'MHB2004'!E35</f>
        <v>0</v>
      </c>
      <c r="S35" s="10">
        <f>'MHB2003'!E35</f>
        <v>0</v>
      </c>
      <c r="T35" s="10">
        <f>'MHB2002'!E35</f>
        <v>0</v>
      </c>
      <c r="U35" s="10">
        <f>'MHB2001'!E35</f>
        <v>0</v>
      </c>
    </row>
    <row r="36" spans="1:21" s="10" customFormat="1" x14ac:dyDescent="0.3">
      <c r="A36" s="10" t="s">
        <v>35</v>
      </c>
      <c r="B36" s="10">
        <f>'MHB2020'!E36</f>
        <v>0</v>
      </c>
      <c r="C36" s="10">
        <f>'MHB2019'!E36</f>
        <v>0</v>
      </c>
      <c r="D36" s="10">
        <f>'MHB2018'!E36</f>
        <v>0</v>
      </c>
      <c r="E36" s="10">
        <f>'MHB2017'!E36</f>
        <v>0</v>
      </c>
      <c r="F36" s="10">
        <f>'MHB2016'!E36</f>
        <v>0</v>
      </c>
      <c r="G36" s="10">
        <f>'MHB2015'!E36</f>
        <v>0</v>
      </c>
      <c r="H36" s="10">
        <f>'MHB2014'!E36</f>
        <v>0</v>
      </c>
      <c r="I36" s="10">
        <f>'MHB2013'!E36</f>
        <v>0</v>
      </c>
      <c r="J36" s="10">
        <f>'MHB2012'!E36</f>
        <v>0</v>
      </c>
      <c r="K36" s="10">
        <f>'MHB2011'!E36</f>
        <v>0</v>
      </c>
      <c r="L36" s="10">
        <f>'MHB2010'!E36</f>
        <v>0</v>
      </c>
      <c r="M36" s="10">
        <f>'MHB2009'!E36</f>
        <v>0</v>
      </c>
      <c r="N36" s="10">
        <f>'MHB2008'!E36</f>
        <v>0</v>
      </c>
      <c r="O36" s="10">
        <f>'MHB2007'!E36</f>
        <v>0</v>
      </c>
      <c r="P36" s="10">
        <f>'MHB2006'!E36</f>
        <v>0</v>
      </c>
      <c r="Q36" s="10">
        <f>'MHB2005'!E36</f>
        <v>0</v>
      </c>
      <c r="R36" s="10">
        <f>'MHB2004'!E36</f>
        <v>0</v>
      </c>
      <c r="S36" s="10">
        <f>'MHB2003'!E36</f>
        <v>0</v>
      </c>
      <c r="T36" s="10">
        <f>'MHB2002'!E36</f>
        <v>0</v>
      </c>
      <c r="U36" s="10">
        <f>'MHB2001'!E36</f>
        <v>0</v>
      </c>
    </row>
    <row r="37" spans="1:21" s="10" customFormat="1" x14ac:dyDescent="0.3">
      <c r="A37" s="10" t="s">
        <v>12</v>
      </c>
      <c r="B37" s="10">
        <f>'MHB2020'!E37</f>
        <v>0</v>
      </c>
      <c r="C37" s="10">
        <f>'MHB2019'!E37</f>
        <v>0</v>
      </c>
      <c r="D37" s="10">
        <f>'MHB2018'!E37</f>
        <v>0</v>
      </c>
      <c r="E37" s="10">
        <f>'MHB2017'!E37</f>
        <v>0</v>
      </c>
      <c r="F37" s="10">
        <f>'MHB2016'!E37</f>
        <v>0</v>
      </c>
      <c r="G37" s="10">
        <f>'MHB2015'!E37</f>
        <v>0</v>
      </c>
      <c r="H37" s="10">
        <f>'MHB2014'!E37</f>
        <v>0</v>
      </c>
      <c r="I37" s="10">
        <f>'MHB2013'!E37</f>
        <v>0</v>
      </c>
      <c r="J37" s="10">
        <f>'MHB2012'!E37</f>
        <v>0</v>
      </c>
      <c r="K37" s="10">
        <f>'MHB2011'!E37</f>
        <v>0</v>
      </c>
      <c r="L37" s="10">
        <f>'MHB2010'!E37</f>
        <v>0</v>
      </c>
      <c r="M37" s="10">
        <f>'MHB2009'!E37</f>
        <v>0</v>
      </c>
      <c r="N37" s="10">
        <f>'MHB2008'!E37</f>
        <v>0</v>
      </c>
      <c r="O37" s="10">
        <f>'MHB2007'!E37</f>
        <v>0</v>
      </c>
      <c r="P37" s="10">
        <f>'MHB2006'!E37</f>
        <v>0</v>
      </c>
      <c r="Q37" s="10">
        <f>'MHB2005'!E37</f>
        <v>1</v>
      </c>
      <c r="R37" s="10">
        <f>'MHB2004'!E37</f>
        <v>0</v>
      </c>
      <c r="S37" s="10">
        <f>'MHB2003'!E37</f>
        <v>0</v>
      </c>
      <c r="T37" s="10">
        <f>'MHB2002'!E37</f>
        <v>0</v>
      </c>
      <c r="U37" s="10">
        <f>'MHB2001'!E37</f>
        <v>0</v>
      </c>
    </row>
    <row r="38" spans="1:21" s="31" customFormat="1" x14ac:dyDescent="0.3">
      <c r="A38" s="31" t="s">
        <v>37</v>
      </c>
      <c r="B38" s="31">
        <f>'MHB2020'!E38</f>
        <v>0</v>
      </c>
      <c r="C38" s="31">
        <f>'MHB2019'!E38</f>
        <v>0</v>
      </c>
      <c r="D38" s="31">
        <f>'MHB2018'!E38</f>
        <v>0</v>
      </c>
      <c r="E38" s="31">
        <f>'MHB2017'!E38</f>
        <v>0</v>
      </c>
      <c r="F38" s="31">
        <f>'MHB2016'!E38</f>
        <v>0</v>
      </c>
      <c r="G38" s="31">
        <f>'MHB2015'!E38</f>
        <v>0</v>
      </c>
      <c r="H38" s="31">
        <f>'MHB2014'!E38</f>
        <v>0</v>
      </c>
      <c r="I38" s="31">
        <f>'MHB2013'!E38</f>
        <v>0</v>
      </c>
      <c r="J38" s="31">
        <f>'MHB2012'!E38</f>
        <v>0</v>
      </c>
      <c r="K38" s="31">
        <f>'MHB2011'!E38</f>
        <v>0</v>
      </c>
      <c r="L38" s="31">
        <f>'MHB2010'!E38</f>
        <v>0</v>
      </c>
      <c r="M38" s="31">
        <f>'MHB2009'!E38</f>
        <v>0</v>
      </c>
      <c r="N38" s="31">
        <f>'MHB2008'!E38</f>
        <v>0</v>
      </c>
      <c r="O38" s="31">
        <f>'MHB2007'!E38</f>
        <v>0</v>
      </c>
      <c r="P38" s="31">
        <f>'MHB2006'!E38</f>
        <v>0</v>
      </c>
      <c r="Q38" s="31">
        <f>'MHB2005'!E38</f>
        <v>3</v>
      </c>
      <c r="R38" s="31">
        <f>'MHB2004'!E38</f>
        <v>1</v>
      </c>
      <c r="S38" s="31">
        <f>'MHB2003'!E38</f>
        <v>0</v>
      </c>
      <c r="T38" s="31">
        <f>'MHB2002'!E38</f>
        <v>1</v>
      </c>
      <c r="U38" s="31">
        <f>'MHB2001'!E38</f>
        <v>0</v>
      </c>
    </row>
    <row r="40" spans="1:21" x14ac:dyDescent="0.3">
      <c r="B40">
        <v>2019</v>
      </c>
      <c r="C40">
        <v>2018</v>
      </c>
      <c r="D40">
        <v>2017</v>
      </c>
      <c r="E40">
        <v>2016</v>
      </c>
      <c r="F40">
        <v>2015</v>
      </c>
      <c r="G40">
        <v>2014</v>
      </c>
      <c r="H40">
        <v>2013</v>
      </c>
      <c r="I40">
        <v>2012</v>
      </c>
      <c r="J40">
        <v>2011</v>
      </c>
      <c r="K40">
        <v>2010</v>
      </c>
      <c r="L40">
        <v>2009</v>
      </c>
      <c r="M40">
        <v>2008</v>
      </c>
      <c r="N40">
        <v>2007</v>
      </c>
      <c r="O40">
        <v>2006</v>
      </c>
      <c r="P40">
        <v>2005</v>
      </c>
      <c r="Q40">
        <v>2004</v>
      </c>
      <c r="R40">
        <v>2003</v>
      </c>
      <c r="S40">
        <v>2002</v>
      </c>
      <c r="T40">
        <v>2001</v>
      </c>
      <c r="U40">
        <v>2000</v>
      </c>
    </row>
    <row r="41" spans="1:21" x14ac:dyDescent="0.3">
      <c r="A41" s="3" t="s">
        <v>5</v>
      </c>
      <c r="B41">
        <f>B3+B12+B21+B30</f>
        <v>35</v>
      </c>
      <c r="C41">
        <f t="shared" ref="C41:U49" si="0">C3+C12+C21+C30</f>
        <v>28</v>
      </c>
      <c r="D41">
        <f t="shared" si="0"/>
        <v>31</v>
      </c>
      <c r="E41">
        <f t="shared" si="0"/>
        <v>35</v>
      </c>
      <c r="F41">
        <f t="shared" si="0"/>
        <v>29</v>
      </c>
      <c r="G41">
        <f t="shared" si="0"/>
        <v>25</v>
      </c>
      <c r="H41">
        <f t="shared" si="0"/>
        <v>26</v>
      </c>
      <c r="I41">
        <f t="shared" si="0"/>
        <v>33</v>
      </c>
      <c r="J41">
        <f t="shared" si="0"/>
        <v>14</v>
      </c>
      <c r="K41">
        <f t="shared" si="0"/>
        <v>32</v>
      </c>
      <c r="L41">
        <f t="shared" si="0"/>
        <v>49</v>
      </c>
      <c r="M41">
        <f t="shared" si="0"/>
        <v>70</v>
      </c>
      <c r="N41">
        <f t="shared" si="0"/>
        <v>32</v>
      </c>
      <c r="O41">
        <f t="shared" si="0"/>
        <v>48</v>
      </c>
      <c r="P41">
        <f t="shared" si="0"/>
        <v>35</v>
      </c>
      <c r="Q41">
        <f t="shared" si="0"/>
        <v>41</v>
      </c>
      <c r="R41">
        <f t="shared" si="0"/>
        <v>50</v>
      </c>
      <c r="S41">
        <f t="shared" si="0"/>
        <v>26</v>
      </c>
      <c r="T41">
        <f t="shared" si="0"/>
        <v>47</v>
      </c>
      <c r="U41">
        <f t="shared" si="0"/>
        <v>45</v>
      </c>
    </row>
    <row r="42" spans="1:21" x14ac:dyDescent="0.3">
      <c r="A42" s="3" t="s">
        <v>6</v>
      </c>
      <c r="B42">
        <f t="shared" ref="B42:Q49" si="1">B4+B13+B22+B31</f>
        <v>0</v>
      </c>
      <c r="C42">
        <f t="shared" si="1"/>
        <v>0</v>
      </c>
      <c r="D42">
        <f t="shared" si="1"/>
        <v>2</v>
      </c>
      <c r="E42">
        <f t="shared" si="1"/>
        <v>2</v>
      </c>
      <c r="F42">
        <f t="shared" si="1"/>
        <v>0</v>
      </c>
      <c r="G42">
        <f t="shared" si="1"/>
        <v>0</v>
      </c>
      <c r="H42">
        <f t="shared" si="1"/>
        <v>0</v>
      </c>
      <c r="I42">
        <f t="shared" si="1"/>
        <v>1</v>
      </c>
      <c r="J42">
        <f t="shared" si="1"/>
        <v>0</v>
      </c>
      <c r="K42">
        <f t="shared" si="1"/>
        <v>0</v>
      </c>
      <c r="L42">
        <f t="shared" si="1"/>
        <v>0</v>
      </c>
      <c r="M42">
        <f t="shared" si="1"/>
        <v>1</v>
      </c>
      <c r="N42">
        <f t="shared" si="1"/>
        <v>0</v>
      </c>
      <c r="O42">
        <f t="shared" si="1"/>
        <v>0</v>
      </c>
      <c r="P42">
        <f t="shared" si="1"/>
        <v>2</v>
      </c>
      <c r="Q42">
        <f t="shared" si="1"/>
        <v>0</v>
      </c>
      <c r="R42">
        <f t="shared" si="0"/>
        <v>0</v>
      </c>
      <c r="S42">
        <f t="shared" si="0"/>
        <v>1</v>
      </c>
      <c r="T42">
        <f t="shared" si="0"/>
        <v>2</v>
      </c>
      <c r="U42">
        <f t="shared" si="0"/>
        <v>3</v>
      </c>
    </row>
    <row r="43" spans="1:21" x14ac:dyDescent="0.3">
      <c r="A43" s="3" t="s">
        <v>33</v>
      </c>
      <c r="B43">
        <f t="shared" si="1"/>
        <v>0</v>
      </c>
      <c r="C43">
        <f t="shared" si="0"/>
        <v>0</v>
      </c>
      <c r="D43">
        <f t="shared" si="0"/>
        <v>1</v>
      </c>
      <c r="E43">
        <f t="shared" si="0"/>
        <v>2</v>
      </c>
      <c r="F43">
        <f t="shared" si="0"/>
        <v>1</v>
      </c>
      <c r="G43">
        <f t="shared" si="0"/>
        <v>3</v>
      </c>
      <c r="H43">
        <f t="shared" si="0"/>
        <v>1</v>
      </c>
      <c r="I43">
        <f t="shared" si="0"/>
        <v>0</v>
      </c>
      <c r="J43">
        <f t="shared" si="0"/>
        <v>2</v>
      </c>
      <c r="K43">
        <f t="shared" si="0"/>
        <v>0</v>
      </c>
      <c r="L43">
        <f t="shared" si="0"/>
        <v>3</v>
      </c>
      <c r="M43">
        <f t="shared" si="0"/>
        <v>4</v>
      </c>
      <c r="N43">
        <f t="shared" si="0"/>
        <v>0</v>
      </c>
      <c r="O43">
        <f t="shared" si="0"/>
        <v>7</v>
      </c>
      <c r="P43">
        <f t="shared" si="0"/>
        <v>4</v>
      </c>
      <c r="Q43">
        <f t="shared" si="0"/>
        <v>0</v>
      </c>
      <c r="R43">
        <f t="shared" si="0"/>
        <v>3</v>
      </c>
      <c r="S43">
        <f t="shared" si="0"/>
        <v>3</v>
      </c>
      <c r="T43">
        <f t="shared" si="0"/>
        <v>1</v>
      </c>
      <c r="U43">
        <f t="shared" si="0"/>
        <v>4</v>
      </c>
    </row>
    <row r="44" spans="1:21" x14ac:dyDescent="0.3">
      <c r="A44" s="3" t="s">
        <v>8</v>
      </c>
      <c r="B44">
        <f t="shared" si="1"/>
        <v>17</v>
      </c>
      <c r="C44">
        <f t="shared" si="0"/>
        <v>6</v>
      </c>
      <c r="D44">
        <f t="shared" si="0"/>
        <v>16</v>
      </c>
      <c r="E44">
        <f t="shared" si="0"/>
        <v>5</v>
      </c>
      <c r="F44">
        <f t="shared" si="0"/>
        <v>4</v>
      </c>
      <c r="G44">
        <f t="shared" si="0"/>
        <v>5</v>
      </c>
      <c r="H44">
        <f t="shared" si="0"/>
        <v>12</v>
      </c>
      <c r="I44">
        <f t="shared" si="0"/>
        <v>6</v>
      </c>
      <c r="J44">
        <f t="shared" si="0"/>
        <v>5</v>
      </c>
      <c r="K44">
        <f t="shared" si="0"/>
        <v>8</v>
      </c>
      <c r="L44">
        <f t="shared" si="0"/>
        <v>13</v>
      </c>
      <c r="M44">
        <f t="shared" si="0"/>
        <v>19</v>
      </c>
      <c r="N44">
        <f t="shared" si="0"/>
        <v>7</v>
      </c>
      <c r="O44">
        <f t="shared" si="0"/>
        <v>6</v>
      </c>
      <c r="P44">
        <f t="shared" si="0"/>
        <v>13</v>
      </c>
      <c r="Q44">
        <f t="shared" si="0"/>
        <v>10</v>
      </c>
      <c r="R44">
        <f t="shared" si="0"/>
        <v>8</v>
      </c>
      <c r="S44">
        <f t="shared" si="0"/>
        <v>9</v>
      </c>
      <c r="T44">
        <f t="shared" si="0"/>
        <v>16</v>
      </c>
      <c r="U44">
        <f t="shared" si="0"/>
        <v>6</v>
      </c>
    </row>
    <row r="45" spans="1:21" x14ac:dyDescent="0.3">
      <c r="A45" s="3" t="s">
        <v>9</v>
      </c>
      <c r="B45">
        <f t="shared" si="1"/>
        <v>1</v>
      </c>
      <c r="C45">
        <f t="shared" si="0"/>
        <v>0</v>
      </c>
      <c r="D45">
        <f t="shared" si="0"/>
        <v>0</v>
      </c>
      <c r="E45">
        <f t="shared" si="0"/>
        <v>1</v>
      </c>
      <c r="F45">
        <f t="shared" si="0"/>
        <v>10</v>
      </c>
      <c r="G45">
        <f t="shared" si="0"/>
        <v>7</v>
      </c>
      <c r="H45">
        <f t="shared" si="0"/>
        <v>4</v>
      </c>
      <c r="I45">
        <f t="shared" si="0"/>
        <v>6</v>
      </c>
      <c r="J45">
        <f t="shared" si="0"/>
        <v>8</v>
      </c>
      <c r="K45">
        <f t="shared" si="0"/>
        <v>7</v>
      </c>
      <c r="L45">
        <f t="shared" si="0"/>
        <v>9</v>
      </c>
      <c r="M45">
        <f t="shared" si="0"/>
        <v>13</v>
      </c>
      <c r="N45">
        <f t="shared" si="0"/>
        <v>17</v>
      </c>
      <c r="O45">
        <f t="shared" si="0"/>
        <v>7</v>
      </c>
      <c r="P45">
        <f t="shared" si="0"/>
        <v>13</v>
      </c>
      <c r="Q45">
        <f t="shared" si="0"/>
        <v>6</v>
      </c>
      <c r="R45">
        <f t="shared" si="0"/>
        <v>16</v>
      </c>
      <c r="S45">
        <f t="shared" si="0"/>
        <v>18</v>
      </c>
      <c r="T45">
        <f t="shared" si="0"/>
        <v>10</v>
      </c>
      <c r="U45">
        <f t="shared" si="0"/>
        <v>6</v>
      </c>
    </row>
    <row r="46" spans="1:21" x14ac:dyDescent="0.3">
      <c r="A46" s="3" t="s">
        <v>10</v>
      </c>
      <c r="B46">
        <f t="shared" si="1"/>
        <v>0</v>
      </c>
      <c r="C46">
        <f t="shared" si="0"/>
        <v>0</v>
      </c>
      <c r="D46">
        <f t="shared" si="0"/>
        <v>0</v>
      </c>
      <c r="E46">
        <f t="shared" si="0"/>
        <v>0</v>
      </c>
      <c r="F46">
        <f t="shared" si="0"/>
        <v>0</v>
      </c>
      <c r="G46">
        <f t="shared" si="0"/>
        <v>1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0"/>
        <v>0</v>
      </c>
      <c r="M46">
        <f t="shared" si="0"/>
        <v>1</v>
      </c>
      <c r="N46">
        <f t="shared" si="0"/>
        <v>0</v>
      </c>
      <c r="O46">
        <f t="shared" si="0"/>
        <v>0</v>
      </c>
      <c r="P46">
        <f t="shared" si="0"/>
        <v>0</v>
      </c>
      <c r="Q46">
        <f t="shared" si="0"/>
        <v>0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</row>
    <row r="47" spans="1:21" x14ac:dyDescent="0.3">
      <c r="A47" s="3" t="s">
        <v>35</v>
      </c>
      <c r="B47">
        <f t="shared" si="1"/>
        <v>0</v>
      </c>
      <c r="C47">
        <f t="shared" si="0"/>
        <v>0</v>
      </c>
      <c r="D47">
        <f t="shared" si="0"/>
        <v>1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1</v>
      </c>
      <c r="J47">
        <f t="shared" si="0"/>
        <v>0</v>
      </c>
      <c r="K47">
        <f t="shared" si="0"/>
        <v>0</v>
      </c>
      <c r="L47">
        <f t="shared" si="0"/>
        <v>1</v>
      </c>
      <c r="M47">
        <f t="shared" si="0"/>
        <v>0</v>
      </c>
      <c r="N47">
        <f t="shared" si="0"/>
        <v>0</v>
      </c>
      <c r="O47">
        <f t="shared" si="0"/>
        <v>4</v>
      </c>
      <c r="P47">
        <f t="shared" si="0"/>
        <v>2</v>
      </c>
      <c r="Q47">
        <f t="shared" si="0"/>
        <v>1</v>
      </c>
      <c r="R47">
        <f t="shared" si="0"/>
        <v>0</v>
      </c>
      <c r="S47">
        <f t="shared" si="0"/>
        <v>0</v>
      </c>
      <c r="T47">
        <f t="shared" si="0"/>
        <v>0</v>
      </c>
      <c r="U47">
        <f t="shared" si="0"/>
        <v>0</v>
      </c>
    </row>
    <row r="48" spans="1:21" x14ac:dyDescent="0.3">
      <c r="A48" s="3" t="s">
        <v>12</v>
      </c>
      <c r="B48">
        <f t="shared" si="1"/>
        <v>35</v>
      </c>
      <c r="C48">
        <f t="shared" si="0"/>
        <v>37</v>
      </c>
      <c r="D48">
        <f t="shared" si="0"/>
        <v>27</v>
      </c>
      <c r="E48">
        <f t="shared" si="0"/>
        <v>28</v>
      </c>
      <c r="F48">
        <f t="shared" si="0"/>
        <v>14</v>
      </c>
      <c r="G48">
        <f t="shared" si="0"/>
        <v>15</v>
      </c>
      <c r="H48">
        <f t="shared" si="0"/>
        <v>21</v>
      </c>
      <c r="I48">
        <f t="shared" si="0"/>
        <v>29</v>
      </c>
      <c r="J48">
        <f t="shared" si="0"/>
        <v>13</v>
      </c>
      <c r="K48">
        <f t="shared" si="0"/>
        <v>20</v>
      </c>
      <c r="L48">
        <f t="shared" si="0"/>
        <v>20</v>
      </c>
      <c r="M48">
        <f t="shared" si="0"/>
        <v>24</v>
      </c>
      <c r="N48">
        <f t="shared" si="0"/>
        <v>40</v>
      </c>
      <c r="O48">
        <f t="shared" si="0"/>
        <v>21</v>
      </c>
      <c r="P48">
        <f t="shared" si="0"/>
        <v>23</v>
      </c>
      <c r="Q48">
        <f t="shared" si="0"/>
        <v>20</v>
      </c>
      <c r="R48">
        <f t="shared" si="0"/>
        <v>32</v>
      </c>
      <c r="S48">
        <f t="shared" si="0"/>
        <v>19</v>
      </c>
      <c r="T48">
        <f t="shared" si="0"/>
        <v>35</v>
      </c>
      <c r="U48">
        <f t="shared" si="0"/>
        <v>32</v>
      </c>
    </row>
    <row r="49" spans="1:21" x14ac:dyDescent="0.3">
      <c r="A49" s="3" t="s">
        <v>32</v>
      </c>
      <c r="B49">
        <f t="shared" si="1"/>
        <v>88</v>
      </c>
      <c r="C49">
        <f t="shared" si="0"/>
        <v>71</v>
      </c>
      <c r="D49">
        <f t="shared" si="0"/>
        <v>78</v>
      </c>
      <c r="E49">
        <f t="shared" si="0"/>
        <v>73</v>
      </c>
      <c r="F49">
        <f t="shared" si="0"/>
        <v>58</v>
      </c>
      <c r="G49">
        <f t="shared" si="0"/>
        <v>56</v>
      </c>
      <c r="H49">
        <f t="shared" si="0"/>
        <v>64</v>
      </c>
      <c r="I49">
        <f t="shared" si="0"/>
        <v>76</v>
      </c>
      <c r="J49">
        <f t="shared" si="0"/>
        <v>42</v>
      </c>
      <c r="K49">
        <f t="shared" si="0"/>
        <v>67</v>
      </c>
      <c r="L49">
        <f t="shared" si="0"/>
        <v>95</v>
      </c>
      <c r="M49">
        <f t="shared" si="0"/>
        <v>132</v>
      </c>
      <c r="N49">
        <f t="shared" si="0"/>
        <v>96</v>
      </c>
      <c r="O49">
        <f t="shared" si="0"/>
        <v>93</v>
      </c>
      <c r="P49">
        <f t="shared" si="0"/>
        <v>92</v>
      </c>
      <c r="Q49">
        <f t="shared" si="0"/>
        <v>78</v>
      </c>
      <c r="R49">
        <f t="shared" si="0"/>
        <v>109</v>
      </c>
      <c r="S49">
        <f t="shared" si="0"/>
        <v>76</v>
      </c>
      <c r="T49">
        <f t="shared" si="0"/>
        <v>111</v>
      </c>
      <c r="U49">
        <f t="shared" si="0"/>
        <v>96</v>
      </c>
    </row>
    <row r="51" spans="1:21" x14ac:dyDescent="0.3">
      <c r="A51" t="s">
        <v>209</v>
      </c>
      <c r="B51">
        <f>'MHB2020'!E40</f>
        <v>0</v>
      </c>
      <c r="C51">
        <f>'MHB2019'!E40</f>
        <v>0</v>
      </c>
      <c r="D51">
        <f>'MHB2018'!E40</f>
        <v>0</v>
      </c>
      <c r="E51">
        <f>'MHB2017'!E40</f>
        <v>0</v>
      </c>
      <c r="F51">
        <f>'MHB2016'!E40</f>
        <v>0</v>
      </c>
      <c r="G51">
        <f>'MHB2015'!E40</f>
        <v>0</v>
      </c>
      <c r="H51">
        <f>'MHB2014'!E40</f>
        <v>0</v>
      </c>
      <c r="I51">
        <f>'MHB2013'!E40</f>
        <v>0</v>
      </c>
      <c r="J51">
        <f>'MHB2012'!E40</f>
        <v>0</v>
      </c>
      <c r="K51">
        <f>'MHB2011'!E40</f>
        <v>0</v>
      </c>
      <c r="L51">
        <f>'MHB2010'!E40</f>
        <v>0</v>
      </c>
      <c r="M51">
        <f>'MHB2009'!E40</f>
        <v>0</v>
      </c>
      <c r="N51">
        <f>'MHB2008'!E40</f>
        <v>0</v>
      </c>
      <c r="O51">
        <f>'MHB2007'!E40</f>
        <v>0</v>
      </c>
      <c r="P51">
        <f>'MHB2006'!E40</f>
        <v>0</v>
      </c>
      <c r="Q51">
        <f>'MHB2005'!E40</f>
        <v>0</v>
      </c>
      <c r="R51">
        <f>'MHB2004'!E40</f>
        <v>0</v>
      </c>
      <c r="S51">
        <f>'MHB2003'!E40</f>
        <v>0</v>
      </c>
      <c r="T51">
        <f>'MHB2002'!E40</f>
        <v>0</v>
      </c>
      <c r="U51">
        <f>'MHB2001'!E40</f>
        <v>0</v>
      </c>
    </row>
    <row r="52" spans="1:21" x14ac:dyDescent="0.3">
      <c r="A52" t="s">
        <v>43</v>
      </c>
      <c r="B52" t="str">
        <f>'MHB2020'!E41</f>
        <v>Grundeigen</v>
      </c>
      <c r="C52" t="str">
        <f>'MHB2019'!E41</f>
        <v>Grundeigen</v>
      </c>
      <c r="D52" t="str">
        <f>'MHB2018'!E41</f>
        <v>Grundeigen</v>
      </c>
      <c r="E52" t="str">
        <f>'MHB2017'!E41</f>
        <v>Grundeigen</v>
      </c>
      <c r="F52" t="str">
        <f>'MHB2016'!E41</f>
        <v>Grundeigen</v>
      </c>
      <c r="G52" t="str">
        <f>'MHB2015'!E41</f>
        <v>Grundeigen</v>
      </c>
      <c r="H52" t="str">
        <f>'MHB2014'!E41</f>
        <v>Grundeigen</v>
      </c>
      <c r="I52" t="str">
        <f>'MHB2013'!E41</f>
        <v>Grundeigen</v>
      </c>
      <c r="J52" t="str">
        <f>'MHB2012'!E41</f>
        <v>Grundeigen</v>
      </c>
      <c r="K52" t="str">
        <f>'MHB2011'!E41</f>
        <v>Grundeigen</v>
      </c>
      <c r="L52" t="str">
        <f>'MHB2010'!E41</f>
        <v>Grundeigen</v>
      </c>
      <c r="M52" t="str">
        <f>'MHB2009'!E41</f>
        <v>Grundeigen</v>
      </c>
      <c r="N52" t="str">
        <f>'MHB2008'!E41</f>
        <v>Grundeigen</v>
      </c>
      <c r="O52" t="str">
        <f>'MHB2007'!E41</f>
        <v>Grundeigen</v>
      </c>
      <c r="P52" t="str">
        <f>'MHB2006'!E41</f>
        <v>Grundeigen</v>
      </c>
      <c r="Q52" t="str">
        <f>'MHB2005'!E41</f>
        <v>Grundeigen</v>
      </c>
      <c r="R52">
        <f>'MHB2004'!E41</f>
        <v>0</v>
      </c>
      <c r="S52">
        <f>'MHB2003'!E41</f>
        <v>0</v>
      </c>
      <c r="T52">
        <f>'MHB2002'!E41</f>
        <v>0</v>
      </c>
      <c r="U52">
        <f>'MHB2001'!E41</f>
        <v>0</v>
      </c>
    </row>
    <row r="53" spans="1:21" s="7" customFormat="1" x14ac:dyDescent="0.3">
      <c r="A53" s="7" t="s">
        <v>51</v>
      </c>
      <c r="B53" s="7">
        <f>'MHB2020'!E42</f>
        <v>0</v>
      </c>
      <c r="C53" s="7">
        <f>'MHB2019'!E42</f>
        <v>0</v>
      </c>
      <c r="D53" s="7">
        <f>'MHB2018'!E42</f>
        <v>0</v>
      </c>
      <c r="E53" s="7">
        <f>'MHB2017'!E42</f>
        <v>0</v>
      </c>
      <c r="F53" s="7">
        <f>'MHB2016'!E42</f>
        <v>0</v>
      </c>
      <c r="G53" s="7">
        <f>'MHB2015'!E42</f>
        <v>0</v>
      </c>
      <c r="H53" s="7">
        <f>'MHB2014'!E42</f>
        <v>0</v>
      </c>
      <c r="I53" s="7">
        <f>'MHB2013'!E42</f>
        <v>0</v>
      </c>
      <c r="J53" s="7">
        <f>'MHB2012'!E42</f>
        <v>0</v>
      </c>
      <c r="K53" s="7">
        <f>'MHB2011'!E42</f>
        <v>0</v>
      </c>
      <c r="L53" s="7">
        <f>'MHB2010'!E42</f>
        <v>0</v>
      </c>
      <c r="M53" s="7">
        <f>'MHB2009'!E42</f>
        <v>0</v>
      </c>
      <c r="N53" s="7">
        <f>'MHB2008'!E42</f>
        <v>0</v>
      </c>
      <c r="O53" s="7">
        <f>'MHB2007'!E42</f>
        <v>0</v>
      </c>
      <c r="P53" s="7">
        <f>'MHB2006'!E42</f>
        <v>1</v>
      </c>
      <c r="Q53" s="7">
        <f>'MHB2005'!E42</f>
        <v>0</v>
      </c>
      <c r="R53" s="7">
        <f>'MHB2004'!E42</f>
        <v>0</v>
      </c>
      <c r="S53" s="7">
        <f>'MHB2003'!E42</f>
        <v>0</v>
      </c>
      <c r="T53" s="7">
        <f>'MHB2002'!E42</f>
        <v>0</v>
      </c>
      <c r="U53" s="7">
        <f>'MHB2001'!E42</f>
        <v>0</v>
      </c>
    </row>
    <row r="54" spans="1:21" s="7" customFormat="1" x14ac:dyDescent="0.3">
      <c r="A54" s="7" t="s">
        <v>65</v>
      </c>
      <c r="B54" s="7">
        <f>'MHB2020'!E43</f>
        <v>0</v>
      </c>
      <c r="C54" s="7">
        <f>'MHB2019'!E43</f>
        <v>0</v>
      </c>
      <c r="D54" s="7">
        <f>'MHB2018'!E43</f>
        <v>0</v>
      </c>
      <c r="E54" s="7">
        <f>'MHB2017'!E43</f>
        <v>0</v>
      </c>
      <c r="F54" s="7">
        <f>'MHB2016'!E43</f>
        <v>0</v>
      </c>
      <c r="G54" s="7">
        <f>'MHB2015'!E43</f>
        <v>0</v>
      </c>
      <c r="H54" s="7">
        <f>'MHB2014'!E43</f>
        <v>0</v>
      </c>
      <c r="I54" s="7">
        <f>'MHB2013'!E43</f>
        <v>0</v>
      </c>
      <c r="J54" s="7">
        <f>'MHB2012'!E43</f>
        <v>0</v>
      </c>
      <c r="K54" s="7">
        <f>'MHB2011'!E43</f>
        <v>0</v>
      </c>
      <c r="L54" s="7">
        <f>'MHB2010'!E43</f>
        <v>0</v>
      </c>
      <c r="M54" s="7">
        <f>'MHB2009'!E43</f>
        <v>0</v>
      </c>
      <c r="N54" s="7">
        <f>'MHB2008'!E43</f>
        <v>0</v>
      </c>
      <c r="O54" s="7">
        <f>'MHB2007'!E43</f>
        <v>0</v>
      </c>
      <c r="P54" s="7">
        <f>'MHB2006'!E43</f>
        <v>0</v>
      </c>
      <c r="Q54" s="7">
        <f>'MHB2005'!E43</f>
        <v>0</v>
      </c>
      <c r="R54" s="7">
        <f>'MHB2004'!E43</f>
        <v>0</v>
      </c>
      <c r="S54" s="7">
        <f>'MHB2003'!E43</f>
        <v>0</v>
      </c>
      <c r="T54" s="7">
        <f>'MHB2002'!E43</f>
        <v>0</v>
      </c>
      <c r="U54" s="7">
        <f>'MHB2001'!E43</f>
        <v>0</v>
      </c>
    </row>
    <row r="55" spans="1:21" s="7" customFormat="1" x14ac:dyDescent="0.3">
      <c r="A55" s="7" t="s">
        <v>44</v>
      </c>
      <c r="B55" s="7">
        <f>'MHB2020'!E44</f>
        <v>0</v>
      </c>
      <c r="C55" s="7">
        <f>'MHB2019'!E44</f>
        <v>0</v>
      </c>
      <c r="D55" s="7">
        <f>'MHB2018'!E44</f>
        <v>0</v>
      </c>
      <c r="E55" s="7">
        <f>'MHB2017'!E44</f>
        <v>0</v>
      </c>
      <c r="F55" s="7">
        <f>'MHB2016'!E44</f>
        <v>0</v>
      </c>
      <c r="G55" s="7">
        <f>'MHB2015'!E44</f>
        <v>0</v>
      </c>
      <c r="H55" s="7">
        <f>'MHB2014'!E44</f>
        <v>0</v>
      </c>
      <c r="I55" s="7">
        <f>'MHB2013'!E44</f>
        <v>0</v>
      </c>
      <c r="J55" s="7">
        <f>'MHB2012'!E44</f>
        <v>0</v>
      </c>
      <c r="K55" s="7">
        <f>'MHB2011'!E44</f>
        <v>0</v>
      </c>
      <c r="L55" s="7">
        <f>'MHB2010'!E44</f>
        <v>0</v>
      </c>
      <c r="M55" s="7">
        <f>'MHB2009'!E44</f>
        <v>0</v>
      </c>
      <c r="N55" s="7">
        <f>'MHB2008'!E44</f>
        <v>0</v>
      </c>
      <c r="O55" s="7">
        <f>'MHB2007'!E44</f>
        <v>0</v>
      </c>
      <c r="P55" s="7">
        <f>'MHB2006'!E44</f>
        <v>0</v>
      </c>
      <c r="Q55" s="7">
        <f>'MHB2005'!E44</f>
        <v>0</v>
      </c>
      <c r="R55" s="7">
        <f>'MHB2004'!E44</f>
        <v>0</v>
      </c>
      <c r="S55" s="7">
        <f>'MHB2003'!E44</f>
        <v>0</v>
      </c>
      <c r="T55" s="7">
        <f>'MHB2002'!E44</f>
        <v>0</v>
      </c>
      <c r="U55" s="7">
        <f>'MHB2001'!E44</f>
        <v>0</v>
      </c>
    </row>
    <row r="56" spans="1:21" s="7" customFormat="1" x14ac:dyDescent="0.3">
      <c r="A56" s="7" t="s">
        <v>45</v>
      </c>
      <c r="B56" s="7">
        <f>'MHB2020'!E45</f>
        <v>0</v>
      </c>
      <c r="C56" s="7">
        <f>'MHB2019'!E45</f>
        <v>0</v>
      </c>
      <c r="D56" s="7">
        <f>'MHB2018'!E45</f>
        <v>0</v>
      </c>
      <c r="E56" s="7">
        <f>'MHB2017'!E45</f>
        <v>0</v>
      </c>
      <c r="F56" s="7">
        <f>'MHB2016'!E45</f>
        <v>0</v>
      </c>
      <c r="G56" s="7">
        <f>'MHB2015'!E45</f>
        <v>0</v>
      </c>
      <c r="H56" s="7">
        <f>'MHB2014'!E45</f>
        <v>0</v>
      </c>
      <c r="I56" s="7">
        <f>'MHB2013'!E45</f>
        <v>0</v>
      </c>
      <c r="J56" s="7">
        <f>'MHB2012'!E45</f>
        <v>0</v>
      </c>
      <c r="K56" s="7">
        <f>'MHB2011'!E45</f>
        <v>0</v>
      </c>
      <c r="L56" s="7">
        <f>'MHB2010'!E45</f>
        <v>0</v>
      </c>
      <c r="M56" s="7">
        <f>'MHB2009'!E45</f>
        <v>0</v>
      </c>
      <c r="N56" s="7">
        <f>'MHB2008'!E45</f>
        <v>0</v>
      </c>
      <c r="O56" s="7">
        <f>'MHB2007'!E45</f>
        <v>0</v>
      </c>
      <c r="P56" s="7">
        <f>'MHB2006'!E45</f>
        <v>0</v>
      </c>
      <c r="Q56" s="7">
        <f>'MHB2005'!E45</f>
        <v>0</v>
      </c>
      <c r="R56" s="7">
        <f>'MHB2004'!E45</f>
        <v>0</v>
      </c>
      <c r="S56" s="7">
        <f>'MHB2003'!E45</f>
        <v>0</v>
      </c>
      <c r="T56" s="7">
        <f>'MHB2002'!E45</f>
        <v>0</v>
      </c>
      <c r="U56" s="7">
        <f>'MHB2001'!E45</f>
        <v>0</v>
      </c>
    </row>
    <row r="57" spans="1:21" s="7" customFormat="1" x14ac:dyDescent="0.3">
      <c r="A57" s="7" t="s">
        <v>46</v>
      </c>
      <c r="B57" s="7">
        <f>'MHB2020'!E46</f>
        <v>0</v>
      </c>
      <c r="C57" s="7">
        <f>'MHB2019'!E46</f>
        <v>0</v>
      </c>
      <c r="D57" s="7">
        <f>'MHB2018'!E46</f>
        <v>0</v>
      </c>
      <c r="E57" s="7">
        <f>'MHB2017'!E46</f>
        <v>0</v>
      </c>
      <c r="F57" s="7">
        <f>'MHB2016'!E46</f>
        <v>0</v>
      </c>
      <c r="G57" s="7">
        <f>'MHB2015'!E46</f>
        <v>0</v>
      </c>
      <c r="H57" s="7">
        <f>'MHB2014'!E46</f>
        <v>0</v>
      </c>
      <c r="I57" s="7">
        <f>'MHB2013'!E46</f>
        <v>0</v>
      </c>
      <c r="J57" s="7">
        <f>'MHB2012'!E46</f>
        <v>0</v>
      </c>
      <c r="K57" s="7">
        <f>'MHB2011'!E46</f>
        <v>0</v>
      </c>
      <c r="L57" s="7">
        <f>'MHB2010'!E46</f>
        <v>0</v>
      </c>
      <c r="M57" s="7">
        <f>'MHB2009'!E46</f>
        <v>0</v>
      </c>
      <c r="N57" s="7">
        <f>'MHB2008'!E46</f>
        <v>0</v>
      </c>
      <c r="O57" s="7">
        <f>'MHB2007'!E46</f>
        <v>0</v>
      </c>
      <c r="P57" s="7">
        <f>'MHB2006'!E46</f>
        <v>0</v>
      </c>
      <c r="Q57" s="7">
        <f>'MHB2005'!E46</f>
        <v>0</v>
      </c>
      <c r="R57" s="7">
        <f>'MHB2004'!E46</f>
        <v>0</v>
      </c>
      <c r="S57" s="7">
        <f>'MHB2003'!E46</f>
        <v>0</v>
      </c>
      <c r="T57" s="7">
        <f>'MHB2002'!E46</f>
        <v>0</v>
      </c>
      <c r="U57" s="7">
        <f>'MHB2001'!E46</f>
        <v>0</v>
      </c>
    </row>
    <row r="58" spans="1:21" s="7" customFormat="1" x14ac:dyDescent="0.3">
      <c r="A58" s="7" t="s">
        <v>47</v>
      </c>
      <c r="B58" s="7">
        <f>'MHB2020'!E47</f>
        <v>0</v>
      </c>
      <c r="C58" s="7">
        <f>'MHB2019'!E47</f>
        <v>0</v>
      </c>
      <c r="D58" s="7">
        <f>'MHB2018'!E47</f>
        <v>0</v>
      </c>
      <c r="E58" s="7">
        <f>'MHB2017'!E47</f>
        <v>0</v>
      </c>
      <c r="F58" s="7">
        <f>'MHB2016'!E47</f>
        <v>0</v>
      </c>
      <c r="G58" s="7">
        <f>'MHB2015'!E47</f>
        <v>0</v>
      </c>
      <c r="H58" s="7">
        <f>'MHB2014'!E47</f>
        <v>0</v>
      </c>
      <c r="I58" s="7">
        <f>'MHB2013'!E47</f>
        <v>0</v>
      </c>
      <c r="J58" s="7">
        <f>'MHB2012'!E47</f>
        <v>0</v>
      </c>
      <c r="K58" s="7">
        <f>'MHB2011'!E47</f>
        <v>0</v>
      </c>
      <c r="L58" s="7">
        <f>'MHB2010'!E47</f>
        <v>2</v>
      </c>
      <c r="M58" s="7">
        <f>'MHB2009'!E47</f>
        <v>0</v>
      </c>
      <c r="N58" s="7">
        <f>'MHB2008'!E47</f>
        <v>0</v>
      </c>
      <c r="O58" s="7">
        <f>'MHB2007'!E47</f>
        <v>2</v>
      </c>
      <c r="P58" s="7">
        <f>'MHB2006'!E47</f>
        <v>1</v>
      </c>
      <c r="Q58" s="7">
        <f>'MHB2005'!E47</f>
        <v>1</v>
      </c>
      <c r="R58" s="7">
        <f>'MHB2004'!E47</f>
        <v>0</v>
      </c>
      <c r="S58" s="7">
        <f>'MHB2003'!E47</f>
        <v>0</v>
      </c>
      <c r="T58" s="7">
        <f>'MHB2002'!E47</f>
        <v>0</v>
      </c>
      <c r="U58" s="7">
        <f>'MHB2001'!E47</f>
        <v>0</v>
      </c>
    </row>
    <row r="59" spans="1:21" s="7" customFormat="1" x14ac:dyDescent="0.3">
      <c r="A59" s="7" t="s">
        <v>48</v>
      </c>
      <c r="B59" s="7">
        <f>'MHB2020'!E48</f>
        <v>0</v>
      </c>
      <c r="C59" s="7">
        <f>'MHB2019'!E48</f>
        <v>0</v>
      </c>
      <c r="D59" s="7">
        <f>'MHB2018'!E48</f>
        <v>0</v>
      </c>
      <c r="E59" s="7">
        <f>'MHB2017'!E48</f>
        <v>0</v>
      </c>
      <c r="F59" s="7">
        <f>'MHB2016'!E48</f>
        <v>0</v>
      </c>
      <c r="G59" s="7">
        <f>'MHB2015'!E48</f>
        <v>0</v>
      </c>
      <c r="H59" s="7">
        <f>'MHB2014'!E48</f>
        <v>0</v>
      </c>
      <c r="I59" s="7">
        <f>'MHB2013'!E48</f>
        <v>0</v>
      </c>
      <c r="J59" s="7">
        <f>'MHB2012'!E48</f>
        <v>0</v>
      </c>
      <c r="K59" s="7">
        <f>'MHB2011'!E48</f>
        <v>0</v>
      </c>
      <c r="L59" s="7">
        <f>'MHB2010'!E48</f>
        <v>0</v>
      </c>
      <c r="M59" s="7">
        <f>'MHB2009'!E48</f>
        <v>0</v>
      </c>
      <c r="N59" s="7">
        <f>'MHB2008'!E48</f>
        <v>0</v>
      </c>
      <c r="O59" s="7">
        <f>'MHB2007'!E48</f>
        <v>0</v>
      </c>
      <c r="P59" s="7">
        <f>'MHB2006'!E48</f>
        <v>0</v>
      </c>
      <c r="Q59" s="7">
        <f>'MHB2005'!E48</f>
        <v>0</v>
      </c>
      <c r="R59" s="7">
        <f>'MHB2004'!E48</f>
        <v>0</v>
      </c>
      <c r="S59" s="7">
        <f>'MHB2003'!E48</f>
        <v>0</v>
      </c>
      <c r="T59" s="7">
        <f>'MHB2002'!E48</f>
        <v>0</v>
      </c>
      <c r="U59" s="7">
        <f>'MHB2001'!E48</f>
        <v>0</v>
      </c>
    </row>
    <row r="60" spans="1:21" s="7" customFormat="1" x14ac:dyDescent="0.3">
      <c r="A60" s="7" t="s">
        <v>49</v>
      </c>
      <c r="B60" s="7">
        <f>'MHB2020'!E49</f>
        <v>0</v>
      </c>
      <c r="C60" s="7">
        <f>'MHB2019'!E49</f>
        <v>0</v>
      </c>
      <c r="D60" s="7">
        <f>'MHB2018'!E49</f>
        <v>0</v>
      </c>
      <c r="E60" s="7">
        <f>'MHB2017'!E49</f>
        <v>0</v>
      </c>
      <c r="F60" s="7">
        <f>'MHB2016'!E49</f>
        <v>0</v>
      </c>
      <c r="G60" s="7">
        <f>'MHB2015'!E49</f>
        <v>0</v>
      </c>
      <c r="H60" s="7">
        <f>'MHB2014'!E49</f>
        <v>0</v>
      </c>
      <c r="I60" s="7">
        <f>'MHB2013'!E49</f>
        <v>0</v>
      </c>
      <c r="J60" s="7">
        <f>'MHB2012'!E49</f>
        <v>0</v>
      </c>
      <c r="K60" s="7">
        <f>'MHB2011'!E49</f>
        <v>0</v>
      </c>
      <c r="L60" s="7">
        <f>'MHB2010'!E49</f>
        <v>1</v>
      </c>
      <c r="M60" s="7">
        <f>'MHB2009'!E49</f>
        <v>0</v>
      </c>
      <c r="N60" s="7">
        <f>'MHB2008'!E49</f>
        <v>0</v>
      </c>
      <c r="O60" s="7">
        <f>'MHB2007'!E49</f>
        <v>0</v>
      </c>
      <c r="P60" s="7">
        <f>'MHB2006'!E49</f>
        <v>0</v>
      </c>
      <c r="Q60" s="7">
        <f>'MHB2005'!E49</f>
        <v>1</v>
      </c>
      <c r="R60" s="7">
        <f>'MHB2004'!E49</f>
        <v>0</v>
      </c>
      <c r="S60" s="7">
        <f>'MHB2003'!E49</f>
        <v>0</v>
      </c>
      <c r="T60" s="7">
        <f>'MHB2002'!E49</f>
        <v>0</v>
      </c>
      <c r="U60" s="7">
        <f>'MHB2001'!E49</f>
        <v>0</v>
      </c>
    </row>
    <row r="61" spans="1:21" s="7" customFormat="1" x14ac:dyDescent="0.3">
      <c r="A61" s="7" t="s">
        <v>50</v>
      </c>
      <c r="B61" s="7">
        <f>'MHB2020'!E50</f>
        <v>0</v>
      </c>
      <c r="C61" s="7">
        <f>'MHB2019'!E50</f>
        <v>0</v>
      </c>
      <c r="D61" s="7">
        <f>'MHB2018'!E50</f>
        <v>0</v>
      </c>
      <c r="E61" s="7">
        <f>'MHB2017'!E50</f>
        <v>0</v>
      </c>
      <c r="F61" s="7">
        <f>'MHB2016'!E50</f>
        <v>0</v>
      </c>
      <c r="G61" s="7">
        <f>'MHB2015'!E50</f>
        <v>0</v>
      </c>
      <c r="H61" s="7">
        <f>'MHB2014'!E50</f>
        <v>0</v>
      </c>
      <c r="I61" s="7">
        <f>'MHB2013'!E50</f>
        <v>0</v>
      </c>
      <c r="J61" s="7">
        <f>'MHB2012'!E50</f>
        <v>0</v>
      </c>
      <c r="K61" s="7">
        <f>'MHB2011'!E50</f>
        <v>0</v>
      </c>
      <c r="L61" s="7">
        <f>'MHB2010'!E50</f>
        <v>0</v>
      </c>
      <c r="M61" s="7">
        <f>'MHB2009'!E50</f>
        <v>0</v>
      </c>
      <c r="N61" s="7">
        <f>'MHB2008'!E50</f>
        <v>0</v>
      </c>
      <c r="O61" s="7">
        <f>'MHB2007'!E50</f>
        <v>0</v>
      </c>
      <c r="P61" s="7">
        <f>'MHB2006'!E50</f>
        <v>0</v>
      </c>
      <c r="Q61" s="7">
        <f>'MHB2005'!E50</f>
        <v>0</v>
      </c>
      <c r="R61" s="7">
        <f>'MHB2004'!E50</f>
        <v>0</v>
      </c>
      <c r="S61" s="7">
        <f>'MHB2003'!E50</f>
        <v>0</v>
      </c>
      <c r="T61" s="7">
        <f>'MHB2002'!E50</f>
        <v>0</v>
      </c>
      <c r="U61" s="7">
        <f>'MHB2001'!E50</f>
        <v>0</v>
      </c>
    </row>
    <row r="62" spans="1:21" s="27" customFormat="1" x14ac:dyDescent="0.3">
      <c r="A62" s="27" t="s">
        <v>34</v>
      </c>
      <c r="B62" s="27">
        <f>'MHB2020'!E51</f>
        <v>0</v>
      </c>
      <c r="C62" s="27">
        <f>'MHB2019'!E51</f>
        <v>0</v>
      </c>
      <c r="D62" s="27">
        <f>'MHB2018'!E51</f>
        <v>0</v>
      </c>
      <c r="E62" s="27">
        <f>'MHB2017'!E51</f>
        <v>0</v>
      </c>
      <c r="F62" s="27">
        <f>'MHB2016'!E51</f>
        <v>0</v>
      </c>
      <c r="G62" s="27">
        <f>'MHB2015'!E51</f>
        <v>0</v>
      </c>
      <c r="H62" s="27">
        <f>'MHB2014'!E51</f>
        <v>0</v>
      </c>
      <c r="I62" s="27">
        <f>'MHB2013'!E51</f>
        <v>0</v>
      </c>
      <c r="J62" s="27">
        <f>'MHB2012'!E51</f>
        <v>0</v>
      </c>
      <c r="K62" s="27">
        <f>'MHB2011'!E51</f>
        <v>0</v>
      </c>
      <c r="L62" s="27">
        <f>'MHB2010'!E51</f>
        <v>3</v>
      </c>
      <c r="M62" s="27">
        <f>'MHB2009'!E51</f>
        <v>0</v>
      </c>
      <c r="N62" s="27">
        <f>'MHB2008'!E51</f>
        <v>0</v>
      </c>
      <c r="O62" s="27">
        <f>'MHB2007'!E51</f>
        <v>2</v>
      </c>
      <c r="P62" s="27">
        <f>'MHB2006'!E51</f>
        <v>2</v>
      </c>
      <c r="Q62" s="27">
        <f>'MHB2005'!E51</f>
        <v>2</v>
      </c>
      <c r="R62" s="27">
        <f>'MHB2004'!E51</f>
        <v>0</v>
      </c>
      <c r="S62" s="27">
        <f>'MHB2003'!E51</f>
        <v>0</v>
      </c>
      <c r="T62" s="27">
        <f>'MHB2002'!E51</f>
        <v>0</v>
      </c>
      <c r="U62" s="27">
        <f>'MHB2001'!E51</f>
        <v>0</v>
      </c>
    </row>
    <row r="63" spans="1:21" s="8" customFormat="1" x14ac:dyDescent="0.3">
      <c r="A63" s="8" t="s">
        <v>51</v>
      </c>
      <c r="B63" s="8">
        <f>'MHB2020'!E52</f>
        <v>10</v>
      </c>
      <c r="C63" s="8">
        <f>'MHB2019'!E52</f>
        <v>10</v>
      </c>
      <c r="D63" s="8">
        <f>'MHB2018'!E52</f>
        <v>8</v>
      </c>
      <c r="E63" s="8">
        <f>'MHB2017'!E52</f>
        <v>9</v>
      </c>
      <c r="F63" s="8">
        <f>'MHB2016'!E52</f>
        <v>10</v>
      </c>
      <c r="G63" s="8">
        <f>'MHB2015'!E52</f>
        <v>7</v>
      </c>
      <c r="H63" s="8">
        <f>'MHB2014'!E52</f>
        <v>5</v>
      </c>
      <c r="I63" s="8">
        <f>'MHB2013'!E52</f>
        <v>10</v>
      </c>
      <c r="J63" s="8">
        <f>'MHB2012'!E52</f>
        <v>2</v>
      </c>
      <c r="K63" s="8">
        <f>'MHB2011'!E52</f>
        <v>3</v>
      </c>
      <c r="L63" s="8">
        <f>'MHB2010'!E52</f>
        <v>9</v>
      </c>
      <c r="M63" s="8">
        <f>'MHB2009'!E52</f>
        <v>16</v>
      </c>
      <c r="N63" s="8">
        <f>'MHB2008'!E52</f>
        <v>7</v>
      </c>
      <c r="O63" s="8">
        <f>'MHB2007'!E52</f>
        <v>9</v>
      </c>
      <c r="P63" s="8">
        <f>'MHB2006'!E52</f>
        <v>6</v>
      </c>
      <c r="Q63" s="8">
        <f>'MHB2005'!E52</f>
        <v>7</v>
      </c>
      <c r="R63" s="8">
        <f>'MHB2004'!E52</f>
        <v>0</v>
      </c>
      <c r="S63" s="8">
        <f>'MHB2003'!E52</f>
        <v>0</v>
      </c>
      <c r="T63" s="8">
        <f>'MHB2002'!E52</f>
        <v>0</v>
      </c>
      <c r="U63" s="8">
        <f>'MHB2001'!E52</f>
        <v>0</v>
      </c>
    </row>
    <row r="64" spans="1:21" s="8" customFormat="1" x14ac:dyDescent="0.3">
      <c r="A64" s="8" t="s">
        <v>65</v>
      </c>
      <c r="B64" s="8">
        <f>'MHB2020'!E53</f>
        <v>3</v>
      </c>
      <c r="C64" s="8">
        <f>'MHB2019'!E53</f>
        <v>2</v>
      </c>
      <c r="D64" s="8">
        <f>'MHB2018'!E53</f>
        <v>2</v>
      </c>
      <c r="E64" s="8">
        <f>'MHB2017'!E53</f>
        <v>1</v>
      </c>
      <c r="F64" s="8">
        <f>'MHB2016'!E53</f>
        <v>0</v>
      </c>
      <c r="G64" s="8">
        <f>'MHB2015'!E53</f>
        <v>1</v>
      </c>
      <c r="H64" s="8">
        <f>'MHB2014'!E53</f>
        <v>3</v>
      </c>
      <c r="I64" s="8">
        <f>'MHB2013'!E53</f>
        <v>2</v>
      </c>
      <c r="J64" s="8">
        <f>'MHB2012'!E53</f>
        <v>2</v>
      </c>
      <c r="K64" s="8">
        <f>'MHB2011'!E53</f>
        <v>3</v>
      </c>
      <c r="L64" s="8">
        <f>'MHB2010'!E53</f>
        <v>4</v>
      </c>
      <c r="M64" s="8">
        <f>'MHB2009'!E53</f>
        <v>4</v>
      </c>
      <c r="N64" s="8">
        <f>'MHB2008'!E53</f>
        <v>6</v>
      </c>
      <c r="O64" s="8">
        <f>'MHB2007'!E53</f>
        <v>4</v>
      </c>
      <c r="P64" s="8">
        <f>'MHB2006'!E53</f>
        <v>3</v>
      </c>
      <c r="Q64" s="8">
        <f>'MHB2005'!E53</f>
        <v>3</v>
      </c>
      <c r="R64" s="8">
        <f>'MHB2004'!E53</f>
        <v>0</v>
      </c>
      <c r="S64" s="8">
        <f>'MHB2003'!E53</f>
        <v>0</v>
      </c>
      <c r="T64" s="8">
        <f>'MHB2002'!E53</f>
        <v>0</v>
      </c>
      <c r="U64" s="8">
        <f>'MHB2001'!E53</f>
        <v>0</v>
      </c>
    </row>
    <row r="65" spans="1:21" s="8" customFormat="1" x14ac:dyDescent="0.3">
      <c r="A65" s="8" t="s">
        <v>44</v>
      </c>
      <c r="B65" s="8">
        <f>'MHB2020'!E54</f>
        <v>5</v>
      </c>
      <c r="C65" s="8">
        <f>'MHB2019'!E54</f>
        <v>6</v>
      </c>
      <c r="D65" s="8">
        <f>'MHB2018'!E54</f>
        <v>6</v>
      </c>
      <c r="E65" s="8">
        <f>'MHB2017'!E54</f>
        <v>3</v>
      </c>
      <c r="F65" s="8">
        <f>'MHB2016'!E54</f>
        <v>4</v>
      </c>
      <c r="G65" s="8">
        <f>'MHB2015'!E54</f>
        <v>4</v>
      </c>
      <c r="H65" s="8">
        <f>'MHB2014'!E54</f>
        <v>6</v>
      </c>
      <c r="I65" s="8">
        <f>'MHB2013'!E54</f>
        <v>4</v>
      </c>
      <c r="J65" s="8">
        <f>'MHB2012'!E54</f>
        <v>5</v>
      </c>
      <c r="K65" s="8">
        <f>'MHB2011'!E54</f>
        <v>7</v>
      </c>
      <c r="L65" s="8">
        <f>'MHB2010'!E54</f>
        <v>10</v>
      </c>
      <c r="M65" s="8">
        <f>'MHB2009'!E54</f>
        <v>13</v>
      </c>
      <c r="N65" s="8">
        <f>'MHB2008'!E54</f>
        <v>12</v>
      </c>
      <c r="O65" s="8">
        <f>'MHB2007'!E54</f>
        <v>6</v>
      </c>
      <c r="P65" s="8">
        <f>'MHB2006'!E54</f>
        <v>7</v>
      </c>
      <c r="Q65" s="8">
        <f>'MHB2005'!E54</f>
        <v>7</v>
      </c>
      <c r="R65" s="8">
        <f>'MHB2004'!E54</f>
        <v>0</v>
      </c>
      <c r="S65" s="8">
        <f>'MHB2003'!E54</f>
        <v>0</v>
      </c>
      <c r="T65" s="8">
        <f>'MHB2002'!E54</f>
        <v>0</v>
      </c>
      <c r="U65" s="8">
        <f>'MHB2001'!E54</f>
        <v>0</v>
      </c>
    </row>
    <row r="66" spans="1:21" s="8" customFormat="1" x14ac:dyDescent="0.3">
      <c r="A66" s="8" t="s">
        <v>45</v>
      </c>
      <c r="B66" s="8">
        <f>'MHB2020'!E55</f>
        <v>9</v>
      </c>
      <c r="C66" s="8">
        <f>'MHB2019'!E55</f>
        <v>4</v>
      </c>
      <c r="D66" s="8">
        <f>'MHB2018'!E55</f>
        <v>7</v>
      </c>
      <c r="E66" s="8">
        <f>'MHB2017'!E55</f>
        <v>7</v>
      </c>
      <c r="F66" s="8">
        <f>'MHB2016'!E55</f>
        <v>2</v>
      </c>
      <c r="G66" s="8">
        <f>'MHB2015'!E55</f>
        <v>4</v>
      </c>
      <c r="H66" s="8">
        <f>'MHB2014'!E55</f>
        <v>1</v>
      </c>
      <c r="I66" s="8">
        <f>'MHB2013'!E55</f>
        <v>4</v>
      </c>
      <c r="J66" s="8">
        <f>'MHB2012'!E55</f>
        <v>4</v>
      </c>
      <c r="K66" s="8">
        <f>'MHB2011'!E55</f>
        <v>4</v>
      </c>
      <c r="L66" s="8">
        <f>'MHB2010'!E55</f>
        <v>10</v>
      </c>
      <c r="M66" s="8">
        <f>'MHB2009'!E55</f>
        <v>7</v>
      </c>
      <c r="N66" s="8">
        <f>'MHB2008'!E55</f>
        <v>5</v>
      </c>
      <c r="O66" s="8">
        <f>'MHB2007'!E55</f>
        <v>6</v>
      </c>
      <c r="P66" s="8">
        <f>'MHB2006'!E55</f>
        <v>4</v>
      </c>
      <c r="Q66" s="8">
        <f>'MHB2005'!E55</f>
        <v>4</v>
      </c>
      <c r="R66" s="8">
        <f>'MHB2004'!E55</f>
        <v>0</v>
      </c>
      <c r="S66" s="8">
        <f>'MHB2003'!E55</f>
        <v>0</v>
      </c>
      <c r="T66" s="8">
        <f>'MHB2002'!E55</f>
        <v>0</v>
      </c>
      <c r="U66" s="8">
        <f>'MHB2001'!E55</f>
        <v>0</v>
      </c>
    </row>
    <row r="67" spans="1:21" s="8" customFormat="1" x14ac:dyDescent="0.3">
      <c r="A67" s="8" t="s">
        <v>46</v>
      </c>
      <c r="B67" s="8">
        <f>'MHB2020'!E56</f>
        <v>7</v>
      </c>
      <c r="C67" s="8">
        <f>'MHB2019'!E56</f>
        <v>2</v>
      </c>
      <c r="D67" s="8">
        <f>'MHB2018'!E56</f>
        <v>9</v>
      </c>
      <c r="E67" s="8">
        <f>'MHB2017'!E56</f>
        <v>4</v>
      </c>
      <c r="F67" s="8">
        <f>'MHB2016'!E56</f>
        <v>7</v>
      </c>
      <c r="G67" s="8">
        <f>'MHB2015'!E56</f>
        <v>2</v>
      </c>
      <c r="H67" s="8">
        <f>'MHB2014'!E56</f>
        <v>4</v>
      </c>
      <c r="I67" s="8">
        <f>'MHB2013'!E56</f>
        <v>5</v>
      </c>
      <c r="J67" s="8">
        <f>'MHB2012'!E56</f>
        <v>5</v>
      </c>
      <c r="K67" s="8">
        <f>'MHB2011'!E56</f>
        <v>3</v>
      </c>
      <c r="L67" s="8">
        <f>'MHB2010'!E56</f>
        <v>7</v>
      </c>
      <c r="M67" s="8">
        <f>'MHB2009'!E56</f>
        <v>13</v>
      </c>
      <c r="N67" s="8">
        <f>'MHB2008'!E56</f>
        <v>9</v>
      </c>
      <c r="O67" s="8">
        <f>'MHB2007'!E56</f>
        <v>10</v>
      </c>
      <c r="P67" s="8">
        <f>'MHB2006'!E56</f>
        <v>6</v>
      </c>
      <c r="Q67" s="8">
        <f>'MHB2005'!E56</f>
        <v>7</v>
      </c>
      <c r="R67" s="8">
        <f>'MHB2004'!E56</f>
        <v>0</v>
      </c>
      <c r="S67" s="8">
        <f>'MHB2003'!E56</f>
        <v>0</v>
      </c>
      <c r="T67" s="8">
        <f>'MHB2002'!E56</f>
        <v>0</v>
      </c>
      <c r="U67" s="8">
        <f>'MHB2001'!E56</f>
        <v>0</v>
      </c>
    </row>
    <row r="68" spans="1:21" s="8" customFormat="1" x14ac:dyDescent="0.3">
      <c r="A68" s="8" t="s">
        <v>47</v>
      </c>
      <c r="B68" s="8">
        <f>'MHB2020'!E57</f>
        <v>24</v>
      </c>
      <c r="C68" s="8">
        <f>'MHB2019'!E57</f>
        <v>26</v>
      </c>
      <c r="D68" s="8">
        <f>'MHB2018'!E57</f>
        <v>22</v>
      </c>
      <c r="E68" s="8">
        <f>'MHB2017'!E57</f>
        <v>22</v>
      </c>
      <c r="F68" s="8">
        <f>'MHB2016'!E57</f>
        <v>18</v>
      </c>
      <c r="G68" s="8">
        <f>'MHB2015'!E57</f>
        <v>18</v>
      </c>
      <c r="H68" s="8">
        <f>'MHB2014'!E57</f>
        <v>13</v>
      </c>
      <c r="I68" s="8">
        <f>'MHB2013'!E57</f>
        <v>22</v>
      </c>
      <c r="J68" s="8">
        <f>'MHB2012'!E57</f>
        <v>10</v>
      </c>
      <c r="K68" s="8">
        <f>'MHB2011'!E57</f>
        <v>26</v>
      </c>
      <c r="L68" s="8">
        <f>'MHB2010'!E57</f>
        <v>22</v>
      </c>
      <c r="M68" s="8">
        <f>'MHB2009'!E57</f>
        <v>42</v>
      </c>
      <c r="N68" s="8">
        <f>'MHB2008'!E57</f>
        <v>24</v>
      </c>
      <c r="O68" s="8">
        <f>'MHB2007'!E57</f>
        <v>36</v>
      </c>
      <c r="P68" s="8">
        <f>'MHB2006'!E57</f>
        <v>31</v>
      </c>
      <c r="Q68" s="8">
        <f>'MHB2005'!E57</f>
        <v>22</v>
      </c>
      <c r="R68" s="8">
        <f>'MHB2004'!E57</f>
        <v>0</v>
      </c>
      <c r="S68" s="8">
        <f>'MHB2003'!E57</f>
        <v>0</v>
      </c>
      <c r="T68" s="8">
        <f>'MHB2002'!E57</f>
        <v>0</v>
      </c>
      <c r="U68" s="8">
        <f>'MHB2001'!E57</f>
        <v>0</v>
      </c>
    </row>
    <row r="69" spans="1:21" s="8" customFormat="1" x14ac:dyDescent="0.3">
      <c r="A69" s="8" t="s">
        <v>48</v>
      </c>
      <c r="B69" s="8">
        <f>'MHB2020'!E58</f>
        <v>12</v>
      </c>
      <c r="C69" s="8">
        <f>'MHB2019'!E58</f>
        <v>12</v>
      </c>
      <c r="D69" s="8">
        <f>'MHB2018'!E58</f>
        <v>10</v>
      </c>
      <c r="E69" s="8">
        <f>'MHB2017'!E58</f>
        <v>7</v>
      </c>
      <c r="F69" s="8">
        <f>'MHB2016'!E58</f>
        <v>6</v>
      </c>
      <c r="G69" s="8">
        <f>'MHB2015'!E58</f>
        <v>3</v>
      </c>
      <c r="H69" s="8">
        <f>'MHB2014'!E58</f>
        <v>10</v>
      </c>
      <c r="I69" s="8">
        <f>'MHB2013'!E58</f>
        <v>13</v>
      </c>
      <c r="J69" s="8">
        <f>'MHB2012'!E58</f>
        <v>4</v>
      </c>
      <c r="K69" s="8">
        <f>'MHB2011'!E58</f>
        <v>9</v>
      </c>
      <c r="L69" s="8">
        <f>'MHB2010'!E58</f>
        <v>13</v>
      </c>
      <c r="M69" s="8">
        <f>'MHB2009'!E58</f>
        <v>11</v>
      </c>
      <c r="N69" s="8">
        <f>'MHB2008'!E58</f>
        <v>16</v>
      </c>
      <c r="O69" s="8">
        <f>'MHB2007'!E58</f>
        <v>12</v>
      </c>
      <c r="P69" s="8">
        <f>'MHB2006'!E58</f>
        <v>7</v>
      </c>
      <c r="Q69" s="8">
        <f>'MHB2005'!E58</f>
        <v>9</v>
      </c>
      <c r="R69" s="8">
        <f>'MHB2004'!E58</f>
        <v>0</v>
      </c>
      <c r="S69" s="8">
        <f>'MHB2003'!E58</f>
        <v>0</v>
      </c>
      <c r="T69" s="8">
        <f>'MHB2002'!E58</f>
        <v>0</v>
      </c>
      <c r="U69" s="8">
        <f>'MHB2001'!E58</f>
        <v>0</v>
      </c>
    </row>
    <row r="70" spans="1:21" s="8" customFormat="1" x14ac:dyDescent="0.3">
      <c r="A70" s="8" t="s">
        <v>49</v>
      </c>
      <c r="B70" s="8">
        <f>'MHB2020'!E59</f>
        <v>15</v>
      </c>
      <c r="C70" s="8">
        <f>'MHB2019'!E59</f>
        <v>9</v>
      </c>
      <c r="D70" s="8">
        <f>'MHB2018'!E59</f>
        <v>10</v>
      </c>
      <c r="E70" s="8">
        <f>'MHB2017'!E59</f>
        <v>19</v>
      </c>
      <c r="F70" s="8">
        <f>'MHB2016'!E59</f>
        <v>8</v>
      </c>
      <c r="G70" s="8">
        <f>'MHB2015'!E59</f>
        <v>12</v>
      </c>
      <c r="H70" s="8">
        <f>'MHB2014'!E59</f>
        <v>17</v>
      </c>
      <c r="I70" s="8">
        <f>'MHB2013'!E59</f>
        <v>14</v>
      </c>
      <c r="J70" s="8">
        <f>'MHB2012'!E59</f>
        <v>7</v>
      </c>
      <c r="K70" s="8">
        <f>'MHB2011'!E59</f>
        <v>11</v>
      </c>
      <c r="L70" s="8">
        <f>'MHB2010'!E59</f>
        <v>16</v>
      </c>
      <c r="M70" s="8">
        <f>'MHB2009'!E59</f>
        <v>25</v>
      </c>
      <c r="N70" s="8">
        <f>'MHB2008'!E59</f>
        <v>15</v>
      </c>
      <c r="O70" s="8">
        <f>'MHB2007'!E59</f>
        <v>7</v>
      </c>
      <c r="P70" s="8">
        <f>'MHB2006'!E59</f>
        <v>19</v>
      </c>
      <c r="Q70" s="8">
        <f>'MHB2005'!E59</f>
        <v>12</v>
      </c>
      <c r="R70" s="8">
        <f>'MHB2004'!E59</f>
        <v>0</v>
      </c>
      <c r="S70" s="8">
        <f>'MHB2003'!E59</f>
        <v>0</v>
      </c>
      <c r="T70" s="8">
        <f>'MHB2002'!E59</f>
        <v>0</v>
      </c>
      <c r="U70" s="8">
        <f>'MHB2001'!E59</f>
        <v>0</v>
      </c>
    </row>
    <row r="71" spans="1:21" s="8" customFormat="1" x14ac:dyDescent="0.3">
      <c r="A71" s="8" t="s">
        <v>50</v>
      </c>
      <c r="B71" s="8">
        <f>'MHB2020'!E60</f>
        <v>3</v>
      </c>
      <c r="C71" s="8">
        <f>'MHB2019'!E60</f>
        <v>0</v>
      </c>
      <c r="D71" s="8">
        <f>'MHB2018'!E60</f>
        <v>4</v>
      </c>
      <c r="E71" s="8">
        <f>'MHB2017'!E60</f>
        <v>1</v>
      </c>
      <c r="F71" s="8">
        <f>'MHB2016'!E60</f>
        <v>3</v>
      </c>
      <c r="G71" s="8">
        <f>'MHB2015'!E60</f>
        <v>5</v>
      </c>
      <c r="H71" s="8">
        <f>'MHB2014'!E60</f>
        <v>5</v>
      </c>
      <c r="I71" s="8">
        <f>'MHB2013'!E60</f>
        <v>2</v>
      </c>
      <c r="J71" s="8">
        <f>'MHB2012'!E60</f>
        <v>3</v>
      </c>
      <c r="K71" s="8">
        <f>'MHB2011'!E60</f>
        <v>1</v>
      </c>
      <c r="L71" s="8">
        <f>'MHB2010'!E60</f>
        <v>1</v>
      </c>
      <c r="M71" s="8">
        <f>'MHB2009'!E60</f>
        <v>1</v>
      </c>
      <c r="N71" s="8">
        <f>'MHB2008'!E60</f>
        <v>2</v>
      </c>
      <c r="O71" s="8">
        <f>'MHB2007'!E60</f>
        <v>1</v>
      </c>
      <c r="P71" s="8">
        <f>'MHB2006'!E60</f>
        <v>7</v>
      </c>
      <c r="Q71" s="8">
        <f>'MHB2005'!E60</f>
        <v>2</v>
      </c>
      <c r="R71" s="8">
        <f>'MHB2004'!E60</f>
        <v>0</v>
      </c>
      <c r="S71" s="8">
        <f>'MHB2003'!E60</f>
        <v>0</v>
      </c>
      <c r="T71" s="8">
        <f>'MHB2002'!E60</f>
        <v>0</v>
      </c>
      <c r="U71" s="8">
        <f>'MHB2001'!E60</f>
        <v>0</v>
      </c>
    </row>
    <row r="72" spans="1:21" s="28" customFormat="1" x14ac:dyDescent="0.3">
      <c r="A72" s="28" t="s">
        <v>36</v>
      </c>
      <c r="B72" s="28">
        <f>'MHB2020'!E61</f>
        <v>88</v>
      </c>
      <c r="C72" s="28">
        <f>'MHB2019'!E61</f>
        <v>71</v>
      </c>
      <c r="D72" s="28">
        <f>'MHB2018'!E61</f>
        <v>78</v>
      </c>
      <c r="E72" s="28">
        <f>'MHB2017'!E61</f>
        <v>73</v>
      </c>
      <c r="F72" s="28">
        <f>'MHB2016'!E61</f>
        <v>58</v>
      </c>
      <c r="G72" s="28">
        <f>'MHB2015'!E61</f>
        <v>56</v>
      </c>
      <c r="H72" s="28">
        <f>'MHB2014'!E61</f>
        <v>64</v>
      </c>
      <c r="I72" s="28">
        <f>'MHB2013'!E61</f>
        <v>76</v>
      </c>
      <c r="J72" s="28">
        <f>'MHB2012'!E61</f>
        <v>42</v>
      </c>
      <c r="K72" s="28">
        <f>'MHB2011'!E61</f>
        <v>67</v>
      </c>
      <c r="L72" s="28">
        <f>'MHB2010'!E61</f>
        <v>92</v>
      </c>
      <c r="M72" s="28">
        <f>'MHB2009'!E61</f>
        <v>132</v>
      </c>
      <c r="N72" s="28">
        <f>'MHB2008'!E61</f>
        <v>96</v>
      </c>
      <c r="O72" s="28">
        <f>'MHB2007'!E61</f>
        <v>91</v>
      </c>
      <c r="P72" s="28">
        <f>'MHB2006'!E61</f>
        <v>90</v>
      </c>
      <c r="Q72" s="28">
        <f>'MHB2005'!E61</f>
        <v>73</v>
      </c>
      <c r="R72" s="28">
        <f>'MHB2004'!E61</f>
        <v>0</v>
      </c>
      <c r="S72" s="28">
        <f>'MHB2003'!E61</f>
        <v>0</v>
      </c>
      <c r="T72" s="28">
        <f>'MHB2002'!E61</f>
        <v>0</v>
      </c>
      <c r="U72" s="28">
        <f>'MHB2001'!E61</f>
        <v>0</v>
      </c>
    </row>
    <row r="73" spans="1:21" s="29" customFormat="1" x14ac:dyDescent="0.3">
      <c r="A73" s="29" t="s">
        <v>51</v>
      </c>
      <c r="B73" s="29">
        <f>'MHB2020'!E62</f>
        <v>0</v>
      </c>
      <c r="C73" s="29">
        <f>'MHB2019'!E62</f>
        <v>0</v>
      </c>
      <c r="D73" s="29">
        <f>'MHB2018'!E62</f>
        <v>0</v>
      </c>
      <c r="E73" s="29">
        <f>'MHB2017'!E62</f>
        <v>0</v>
      </c>
      <c r="F73" s="29">
        <f>'MHB2016'!E62</f>
        <v>0</v>
      </c>
      <c r="G73" s="29">
        <f>'MHB2015'!E62</f>
        <v>0</v>
      </c>
      <c r="H73" s="29">
        <f>'MHB2014'!E62</f>
        <v>0</v>
      </c>
      <c r="I73" s="29">
        <f>'MHB2013'!E62</f>
        <v>0</v>
      </c>
      <c r="J73" s="29">
        <f>'MHB2012'!E62</f>
        <v>0</v>
      </c>
      <c r="K73" s="29">
        <f>'MHB2011'!E62</f>
        <v>0</v>
      </c>
      <c r="L73" s="29">
        <f>'MHB2010'!E62</f>
        <v>0</v>
      </c>
      <c r="M73" s="29">
        <f>'MHB2009'!E62</f>
        <v>0</v>
      </c>
      <c r="N73" s="29">
        <f>'MHB2008'!E62</f>
        <v>0</v>
      </c>
      <c r="O73" s="29">
        <f>'MHB2007'!E62</f>
        <v>0</v>
      </c>
      <c r="P73" s="29">
        <f>'MHB2006'!E62</f>
        <v>0</v>
      </c>
      <c r="Q73" s="29">
        <f>'MHB2005'!E62</f>
        <v>0</v>
      </c>
      <c r="R73" s="29">
        <f>'MHB2004'!E62</f>
        <v>0</v>
      </c>
      <c r="S73" s="29">
        <f>'MHB2003'!E62</f>
        <v>0</v>
      </c>
      <c r="T73" s="29">
        <f>'MHB2002'!E62</f>
        <v>0</v>
      </c>
      <c r="U73" s="29">
        <f>'MHB2001'!E62</f>
        <v>0</v>
      </c>
    </row>
    <row r="74" spans="1:21" s="29" customFormat="1" x14ac:dyDescent="0.3">
      <c r="A74" s="29" t="s">
        <v>65</v>
      </c>
      <c r="B74" s="29">
        <f>'MHB2020'!E63</f>
        <v>0</v>
      </c>
      <c r="C74" s="29">
        <f>'MHB2019'!E63</f>
        <v>0</v>
      </c>
      <c r="D74" s="29">
        <f>'MHB2018'!E63</f>
        <v>0</v>
      </c>
      <c r="E74" s="29">
        <f>'MHB2017'!E63</f>
        <v>0</v>
      </c>
      <c r="F74" s="29">
        <f>'MHB2016'!E63</f>
        <v>0</v>
      </c>
      <c r="G74" s="29">
        <f>'MHB2015'!E63</f>
        <v>0</v>
      </c>
      <c r="H74" s="29">
        <f>'MHB2014'!E63</f>
        <v>0</v>
      </c>
      <c r="I74" s="29">
        <f>'MHB2013'!E63</f>
        <v>0</v>
      </c>
      <c r="J74" s="29">
        <f>'MHB2012'!E63</f>
        <v>0</v>
      </c>
      <c r="K74" s="29">
        <f>'MHB2011'!E63</f>
        <v>0</v>
      </c>
      <c r="L74" s="29">
        <f>'MHB2010'!E63</f>
        <v>0</v>
      </c>
      <c r="M74" s="29">
        <f>'MHB2009'!E63</f>
        <v>0</v>
      </c>
      <c r="N74" s="29">
        <f>'MHB2008'!E63</f>
        <v>0</v>
      </c>
      <c r="O74" s="29">
        <f>'MHB2007'!E63</f>
        <v>0</v>
      </c>
      <c r="P74" s="29">
        <f>'MHB2006'!E63</f>
        <v>0</v>
      </c>
      <c r="Q74" s="29">
        <f>'MHB2005'!E63</f>
        <v>0</v>
      </c>
      <c r="R74" s="29">
        <f>'MHB2004'!E63</f>
        <v>0</v>
      </c>
      <c r="S74" s="29">
        <f>'MHB2003'!E63</f>
        <v>0</v>
      </c>
      <c r="T74" s="29">
        <f>'MHB2002'!E63</f>
        <v>0</v>
      </c>
      <c r="U74" s="29">
        <f>'MHB2001'!E63</f>
        <v>0</v>
      </c>
    </row>
    <row r="75" spans="1:21" s="29" customFormat="1" x14ac:dyDescent="0.3">
      <c r="A75" s="29" t="s">
        <v>44</v>
      </c>
      <c r="B75" s="29">
        <f>'MHB2020'!E64</f>
        <v>0</v>
      </c>
      <c r="C75" s="29">
        <f>'MHB2019'!E64</f>
        <v>0</v>
      </c>
      <c r="D75" s="29">
        <f>'MHB2018'!E64</f>
        <v>0</v>
      </c>
      <c r="E75" s="29">
        <f>'MHB2017'!E64</f>
        <v>0</v>
      </c>
      <c r="F75" s="29">
        <f>'MHB2016'!E64</f>
        <v>0</v>
      </c>
      <c r="G75" s="29">
        <f>'MHB2015'!E64</f>
        <v>0</v>
      </c>
      <c r="H75" s="29">
        <f>'MHB2014'!E64</f>
        <v>0</v>
      </c>
      <c r="I75" s="29">
        <f>'MHB2013'!E64</f>
        <v>0</v>
      </c>
      <c r="J75" s="29">
        <f>'MHB2012'!E64</f>
        <v>0</v>
      </c>
      <c r="K75" s="29">
        <f>'MHB2011'!E64</f>
        <v>0</v>
      </c>
      <c r="L75" s="29">
        <f>'MHB2010'!E64</f>
        <v>0</v>
      </c>
      <c r="M75" s="29">
        <f>'MHB2009'!E64</f>
        <v>0</v>
      </c>
      <c r="N75" s="29">
        <f>'MHB2008'!E64</f>
        <v>0</v>
      </c>
      <c r="O75" s="29">
        <f>'MHB2007'!E64</f>
        <v>0</v>
      </c>
      <c r="P75" s="29">
        <f>'MHB2006'!E64</f>
        <v>0</v>
      </c>
      <c r="Q75" s="29">
        <f>'MHB2005'!E64</f>
        <v>0</v>
      </c>
      <c r="R75" s="29">
        <f>'MHB2004'!E64</f>
        <v>0</v>
      </c>
      <c r="S75" s="29">
        <f>'MHB2003'!E64</f>
        <v>0</v>
      </c>
      <c r="T75" s="29">
        <f>'MHB2002'!E64</f>
        <v>0</v>
      </c>
      <c r="U75" s="29">
        <f>'MHB2001'!E64</f>
        <v>0</v>
      </c>
    </row>
    <row r="76" spans="1:21" s="29" customFormat="1" x14ac:dyDescent="0.3">
      <c r="A76" s="29" t="s">
        <v>45</v>
      </c>
      <c r="B76" s="29">
        <f>'MHB2020'!E65</f>
        <v>0</v>
      </c>
      <c r="C76" s="29">
        <f>'MHB2019'!E65</f>
        <v>0</v>
      </c>
      <c r="D76" s="29">
        <f>'MHB2018'!E65</f>
        <v>0</v>
      </c>
      <c r="E76" s="29">
        <f>'MHB2017'!E65</f>
        <v>0</v>
      </c>
      <c r="F76" s="29">
        <f>'MHB2016'!E65</f>
        <v>0</v>
      </c>
      <c r="G76" s="29">
        <f>'MHB2015'!E65</f>
        <v>0</v>
      </c>
      <c r="H76" s="29">
        <f>'MHB2014'!E65</f>
        <v>0</v>
      </c>
      <c r="I76" s="29">
        <f>'MHB2013'!E65</f>
        <v>0</v>
      </c>
      <c r="J76" s="29">
        <f>'MHB2012'!E65</f>
        <v>0</v>
      </c>
      <c r="K76" s="29">
        <f>'MHB2011'!E65</f>
        <v>0</v>
      </c>
      <c r="L76" s="29">
        <f>'MHB2010'!E65</f>
        <v>0</v>
      </c>
      <c r="M76" s="29">
        <f>'MHB2009'!E65</f>
        <v>0</v>
      </c>
      <c r="N76" s="29">
        <f>'MHB2008'!E65</f>
        <v>0</v>
      </c>
      <c r="O76" s="29">
        <f>'MHB2007'!E65</f>
        <v>0</v>
      </c>
      <c r="P76" s="29">
        <f>'MHB2006'!E65</f>
        <v>0</v>
      </c>
      <c r="Q76" s="29">
        <f>'MHB2005'!E65</f>
        <v>0</v>
      </c>
      <c r="R76" s="29">
        <f>'MHB2004'!E65</f>
        <v>0</v>
      </c>
      <c r="S76" s="29">
        <f>'MHB2003'!E65</f>
        <v>0</v>
      </c>
      <c r="T76" s="29">
        <f>'MHB2002'!E65</f>
        <v>0</v>
      </c>
      <c r="U76" s="29">
        <f>'MHB2001'!E65</f>
        <v>0</v>
      </c>
    </row>
    <row r="77" spans="1:21" s="29" customFormat="1" x14ac:dyDescent="0.3">
      <c r="A77" s="29" t="s">
        <v>46</v>
      </c>
      <c r="B77" s="29">
        <f>'MHB2020'!E66</f>
        <v>0</v>
      </c>
      <c r="C77" s="29">
        <f>'MHB2019'!E66</f>
        <v>0</v>
      </c>
      <c r="D77" s="29">
        <f>'MHB2018'!E66</f>
        <v>0</v>
      </c>
      <c r="E77" s="29">
        <f>'MHB2017'!E66</f>
        <v>0</v>
      </c>
      <c r="F77" s="29">
        <f>'MHB2016'!E66</f>
        <v>0</v>
      </c>
      <c r="G77" s="29">
        <f>'MHB2015'!E66</f>
        <v>0</v>
      </c>
      <c r="H77" s="29">
        <f>'MHB2014'!E66</f>
        <v>0</v>
      </c>
      <c r="I77" s="29">
        <f>'MHB2013'!E66</f>
        <v>0</v>
      </c>
      <c r="J77" s="29">
        <f>'MHB2012'!E66</f>
        <v>0</v>
      </c>
      <c r="K77" s="29">
        <f>'MHB2011'!E66</f>
        <v>0</v>
      </c>
      <c r="L77" s="29">
        <f>'MHB2010'!E66</f>
        <v>0</v>
      </c>
      <c r="M77" s="29">
        <f>'MHB2009'!E66</f>
        <v>0</v>
      </c>
      <c r="N77" s="29">
        <f>'MHB2008'!E66</f>
        <v>0</v>
      </c>
      <c r="O77" s="29">
        <f>'MHB2007'!E66</f>
        <v>0</v>
      </c>
      <c r="P77" s="29">
        <f>'MHB2006'!E66</f>
        <v>0</v>
      </c>
      <c r="Q77" s="29">
        <f>'MHB2005'!E66</f>
        <v>0</v>
      </c>
      <c r="R77" s="29">
        <f>'MHB2004'!E66</f>
        <v>0</v>
      </c>
      <c r="S77" s="29">
        <f>'MHB2003'!E66</f>
        <v>0</v>
      </c>
      <c r="T77" s="29">
        <f>'MHB2002'!E66</f>
        <v>0</v>
      </c>
      <c r="U77" s="29">
        <f>'MHB2001'!E66</f>
        <v>0</v>
      </c>
    </row>
    <row r="78" spans="1:21" s="29" customFormat="1" x14ac:dyDescent="0.3">
      <c r="A78" s="29" t="s">
        <v>47</v>
      </c>
      <c r="B78" s="29">
        <f>'MHB2020'!E67</f>
        <v>0</v>
      </c>
      <c r="C78" s="29">
        <f>'MHB2019'!E67</f>
        <v>0</v>
      </c>
      <c r="D78" s="29">
        <f>'MHB2018'!E67</f>
        <v>0</v>
      </c>
      <c r="E78" s="29">
        <f>'MHB2017'!E67</f>
        <v>0</v>
      </c>
      <c r="F78" s="29">
        <f>'MHB2016'!E67</f>
        <v>0</v>
      </c>
      <c r="G78" s="29">
        <f>'MHB2015'!E67</f>
        <v>0</v>
      </c>
      <c r="H78" s="29">
        <f>'MHB2014'!E67</f>
        <v>0</v>
      </c>
      <c r="I78" s="29">
        <f>'MHB2013'!E67</f>
        <v>0</v>
      </c>
      <c r="J78" s="29">
        <f>'MHB2012'!E67</f>
        <v>0</v>
      </c>
      <c r="K78" s="29">
        <f>'MHB2011'!E67</f>
        <v>0</v>
      </c>
      <c r="L78" s="29">
        <f>'MHB2010'!E67</f>
        <v>0</v>
      </c>
      <c r="M78" s="29">
        <f>'MHB2009'!E67</f>
        <v>0</v>
      </c>
      <c r="N78" s="29">
        <f>'MHB2008'!E67</f>
        <v>0</v>
      </c>
      <c r="O78" s="29">
        <f>'MHB2007'!E67</f>
        <v>0</v>
      </c>
      <c r="P78" s="29">
        <f>'MHB2006'!E67</f>
        <v>0</v>
      </c>
      <c r="Q78" s="29">
        <f>'MHB2005'!E67</f>
        <v>0</v>
      </c>
      <c r="R78" s="29">
        <f>'MHB2004'!E67</f>
        <v>0</v>
      </c>
      <c r="S78" s="29">
        <f>'MHB2003'!E67</f>
        <v>0</v>
      </c>
      <c r="T78" s="29">
        <f>'MHB2002'!E67</f>
        <v>0</v>
      </c>
      <c r="U78" s="29">
        <f>'MHB2001'!E67</f>
        <v>0</v>
      </c>
    </row>
    <row r="79" spans="1:21" s="29" customFormat="1" x14ac:dyDescent="0.3">
      <c r="A79" s="29" t="s">
        <v>48</v>
      </c>
      <c r="B79" s="29">
        <f>'MHB2020'!E68</f>
        <v>0</v>
      </c>
      <c r="C79" s="29">
        <f>'MHB2019'!E68</f>
        <v>0</v>
      </c>
      <c r="D79" s="29">
        <f>'MHB2018'!E68</f>
        <v>0</v>
      </c>
      <c r="E79" s="29">
        <f>'MHB2017'!E68</f>
        <v>0</v>
      </c>
      <c r="F79" s="29">
        <f>'MHB2016'!E68</f>
        <v>0</v>
      </c>
      <c r="G79" s="29">
        <f>'MHB2015'!E68</f>
        <v>0</v>
      </c>
      <c r="H79" s="29">
        <f>'MHB2014'!E68</f>
        <v>0</v>
      </c>
      <c r="I79" s="29">
        <f>'MHB2013'!E68</f>
        <v>0</v>
      </c>
      <c r="J79" s="29">
        <f>'MHB2012'!E68</f>
        <v>0</v>
      </c>
      <c r="K79" s="29">
        <f>'MHB2011'!E68</f>
        <v>0</v>
      </c>
      <c r="L79" s="29">
        <f>'MHB2010'!E68</f>
        <v>0</v>
      </c>
      <c r="M79" s="29">
        <f>'MHB2009'!E68</f>
        <v>0</v>
      </c>
      <c r="N79" s="29">
        <f>'MHB2008'!E68</f>
        <v>0</v>
      </c>
      <c r="O79" s="29">
        <f>'MHB2007'!E68</f>
        <v>0</v>
      </c>
      <c r="P79" s="29">
        <f>'MHB2006'!E68</f>
        <v>0</v>
      </c>
      <c r="Q79" s="29">
        <f>'MHB2005'!E68</f>
        <v>0</v>
      </c>
      <c r="R79" s="29">
        <f>'MHB2004'!E68</f>
        <v>0</v>
      </c>
      <c r="S79" s="29">
        <f>'MHB2003'!E68</f>
        <v>0</v>
      </c>
      <c r="T79" s="29">
        <f>'MHB2002'!E68</f>
        <v>0</v>
      </c>
      <c r="U79" s="29">
        <f>'MHB2001'!E68</f>
        <v>0</v>
      </c>
    </row>
    <row r="80" spans="1:21" s="29" customFormat="1" x14ac:dyDescent="0.3">
      <c r="A80" s="29" t="s">
        <v>49</v>
      </c>
      <c r="B80" s="29">
        <f>'MHB2020'!E69</f>
        <v>0</v>
      </c>
      <c r="C80" s="29">
        <f>'MHB2019'!E69</f>
        <v>0</v>
      </c>
      <c r="D80" s="29">
        <f>'MHB2018'!E69</f>
        <v>0</v>
      </c>
      <c r="E80" s="29">
        <f>'MHB2017'!E69</f>
        <v>0</v>
      </c>
      <c r="F80" s="29">
        <f>'MHB2016'!E69</f>
        <v>0</v>
      </c>
      <c r="G80" s="29">
        <f>'MHB2015'!E69</f>
        <v>0</v>
      </c>
      <c r="H80" s="29">
        <f>'MHB2014'!E69</f>
        <v>0</v>
      </c>
      <c r="I80" s="29">
        <f>'MHB2013'!E69</f>
        <v>0</v>
      </c>
      <c r="J80" s="29">
        <f>'MHB2012'!E69</f>
        <v>0</v>
      </c>
      <c r="K80" s="29">
        <f>'MHB2011'!E69</f>
        <v>0</v>
      </c>
      <c r="L80" s="29">
        <f>'MHB2010'!E69</f>
        <v>0</v>
      </c>
      <c r="M80" s="29">
        <f>'MHB2009'!E69</f>
        <v>0</v>
      </c>
      <c r="N80" s="29">
        <f>'MHB2008'!E69</f>
        <v>0</v>
      </c>
      <c r="O80" s="29">
        <f>'MHB2007'!E69</f>
        <v>0</v>
      </c>
      <c r="P80" s="29">
        <f>'MHB2006'!E69</f>
        <v>0</v>
      </c>
      <c r="Q80" s="29">
        <f>'MHB2005'!E69</f>
        <v>0</v>
      </c>
      <c r="R80" s="29">
        <f>'MHB2004'!E69</f>
        <v>0</v>
      </c>
      <c r="S80" s="29">
        <f>'MHB2003'!E69</f>
        <v>0</v>
      </c>
      <c r="T80" s="29">
        <f>'MHB2002'!E69</f>
        <v>0</v>
      </c>
      <c r="U80" s="29">
        <f>'MHB2001'!E69</f>
        <v>0</v>
      </c>
    </row>
    <row r="81" spans="1:21" s="29" customFormat="1" x14ac:dyDescent="0.3">
      <c r="A81" s="29" t="s">
        <v>50</v>
      </c>
      <c r="B81" s="29">
        <f>'MHB2020'!E70</f>
        <v>0</v>
      </c>
      <c r="C81" s="29">
        <f>'MHB2019'!E70</f>
        <v>0</v>
      </c>
      <c r="D81" s="29">
        <f>'MHB2018'!E70</f>
        <v>0</v>
      </c>
      <c r="E81" s="29">
        <f>'MHB2017'!E70</f>
        <v>0</v>
      </c>
      <c r="F81" s="29">
        <f>'MHB2016'!E70</f>
        <v>0</v>
      </c>
      <c r="G81" s="29">
        <f>'MHB2015'!E70</f>
        <v>0</v>
      </c>
      <c r="H81" s="29">
        <f>'MHB2014'!E70</f>
        <v>0</v>
      </c>
      <c r="I81" s="29">
        <f>'MHB2013'!E70</f>
        <v>0</v>
      </c>
      <c r="J81" s="29">
        <f>'MHB2012'!E70</f>
        <v>0</v>
      </c>
      <c r="K81" s="29">
        <f>'MHB2011'!E70</f>
        <v>0</v>
      </c>
      <c r="L81" s="29">
        <f>'MHB2010'!E70</f>
        <v>0</v>
      </c>
      <c r="M81" s="29">
        <f>'MHB2009'!E70</f>
        <v>0</v>
      </c>
      <c r="N81" s="29">
        <f>'MHB2008'!E70</f>
        <v>0</v>
      </c>
      <c r="O81" s="29">
        <f>'MHB2007'!E70</f>
        <v>0</v>
      </c>
      <c r="P81" s="29">
        <f>'MHB2006'!E70</f>
        <v>0</v>
      </c>
      <c r="Q81" s="29">
        <f>'MHB2005'!E70</f>
        <v>0</v>
      </c>
      <c r="R81" s="29">
        <f>'MHB2004'!E70</f>
        <v>0</v>
      </c>
      <c r="S81" s="29">
        <f>'MHB2003'!E70</f>
        <v>0</v>
      </c>
      <c r="T81" s="29">
        <f>'MHB2002'!E70</f>
        <v>0</v>
      </c>
      <c r="U81" s="29">
        <f>'MHB2001'!E70</f>
        <v>0</v>
      </c>
    </row>
    <row r="82" spans="1:21" s="30" customFormat="1" x14ac:dyDescent="0.3">
      <c r="A82" s="30" t="s">
        <v>38</v>
      </c>
      <c r="B82" s="30">
        <f>'MHB2020'!E71</f>
        <v>0</v>
      </c>
      <c r="C82" s="30">
        <f>'MHB2019'!E71</f>
        <v>0</v>
      </c>
      <c r="D82" s="30">
        <f>'MHB2018'!E71</f>
        <v>0</v>
      </c>
      <c r="E82" s="30">
        <f>'MHB2017'!E71</f>
        <v>0</v>
      </c>
      <c r="F82" s="30">
        <f>'MHB2016'!E71</f>
        <v>0</v>
      </c>
      <c r="G82" s="30">
        <f>'MHB2015'!E71</f>
        <v>0</v>
      </c>
      <c r="H82" s="30">
        <f>'MHB2014'!E71</f>
        <v>0</v>
      </c>
      <c r="I82" s="30">
        <f>'MHB2013'!E71</f>
        <v>0</v>
      </c>
      <c r="J82" s="30">
        <f>'MHB2012'!E71</f>
        <v>0</v>
      </c>
      <c r="K82" s="30">
        <f>'MHB2011'!E71</f>
        <v>0</v>
      </c>
      <c r="L82" s="30">
        <f>'MHB2010'!E71</f>
        <v>0</v>
      </c>
      <c r="M82" s="30">
        <f>'MHB2009'!E71</f>
        <v>0</v>
      </c>
      <c r="N82" s="30">
        <f>'MHB2008'!E71</f>
        <v>0</v>
      </c>
      <c r="O82" s="30">
        <f>'MHB2007'!E71</f>
        <v>0</v>
      </c>
      <c r="P82" s="30">
        <f>'MHB2006'!E71</f>
        <v>0</v>
      </c>
      <c r="Q82" s="30">
        <f>'MHB2005'!E71</f>
        <v>0</v>
      </c>
      <c r="R82" s="30">
        <f>'MHB2004'!E71</f>
        <v>0</v>
      </c>
      <c r="S82" s="30">
        <f>'MHB2003'!E71</f>
        <v>0</v>
      </c>
      <c r="T82" s="30">
        <f>'MHB2002'!E71</f>
        <v>0</v>
      </c>
      <c r="U82" s="30">
        <f>'MHB2001'!E71</f>
        <v>0</v>
      </c>
    </row>
    <row r="83" spans="1:21" s="10" customFormat="1" x14ac:dyDescent="0.3">
      <c r="A83" s="10" t="s">
        <v>51</v>
      </c>
      <c r="B83" s="10">
        <f>'MHB2020'!E72</f>
        <v>0</v>
      </c>
      <c r="C83" s="10">
        <f>'MHB2019'!E72</f>
        <v>0</v>
      </c>
      <c r="D83" s="10">
        <f>'MHB2018'!E72</f>
        <v>0</v>
      </c>
      <c r="E83" s="10">
        <f>'MHB2017'!E72</f>
        <v>0</v>
      </c>
      <c r="F83" s="10">
        <f>'MHB2016'!E72</f>
        <v>0</v>
      </c>
      <c r="G83" s="10">
        <f>'MHB2015'!E72</f>
        <v>0</v>
      </c>
      <c r="H83" s="10">
        <f>'MHB2014'!E72</f>
        <v>0</v>
      </c>
      <c r="I83" s="10">
        <f>'MHB2013'!E72</f>
        <v>0</v>
      </c>
      <c r="J83" s="10">
        <f>'MHB2012'!E72</f>
        <v>0</v>
      </c>
      <c r="K83" s="10">
        <f>'MHB2011'!E72</f>
        <v>0</v>
      </c>
      <c r="L83" s="10">
        <f>'MHB2010'!E72</f>
        <v>0</v>
      </c>
      <c r="M83" s="10">
        <f>'MHB2009'!E72</f>
        <v>0</v>
      </c>
      <c r="N83" s="10">
        <f>'MHB2008'!E72</f>
        <v>0</v>
      </c>
      <c r="O83" s="10">
        <f>'MHB2007'!E72</f>
        <v>0</v>
      </c>
      <c r="P83" s="10">
        <f>'MHB2006'!E72</f>
        <v>0</v>
      </c>
      <c r="Q83" s="10">
        <f>'MHB2005'!E72</f>
        <v>0</v>
      </c>
      <c r="R83" s="10">
        <f>'MHB2004'!E72</f>
        <v>0</v>
      </c>
      <c r="S83" s="10">
        <f>'MHB2003'!E72</f>
        <v>0</v>
      </c>
      <c r="T83" s="10">
        <f>'MHB2002'!E72</f>
        <v>0</v>
      </c>
      <c r="U83" s="10">
        <f>'MHB2001'!E72</f>
        <v>0</v>
      </c>
    </row>
    <row r="84" spans="1:21" s="10" customFormat="1" x14ac:dyDescent="0.3">
      <c r="A84" s="10" t="s">
        <v>65</v>
      </c>
      <c r="B84" s="10">
        <f>'MHB2020'!E73</f>
        <v>0</v>
      </c>
      <c r="C84" s="10">
        <f>'MHB2019'!E73</f>
        <v>0</v>
      </c>
      <c r="D84" s="10">
        <f>'MHB2018'!E73</f>
        <v>0</v>
      </c>
      <c r="E84" s="10">
        <f>'MHB2017'!E73</f>
        <v>0</v>
      </c>
      <c r="F84" s="10">
        <f>'MHB2016'!E73</f>
        <v>0</v>
      </c>
      <c r="G84" s="10">
        <f>'MHB2015'!E73</f>
        <v>0</v>
      </c>
      <c r="H84" s="10">
        <f>'MHB2014'!E73</f>
        <v>0</v>
      </c>
      <c r="I84" s="10">
        <f>'MHB2013'!E73</f>
        <v>0</v>
      </c>
      <c r="J84" s="10">
        <f>'MHB2012'!E73</f>
        <v>0</v>
      </c>
      <c r="K84" s="10">
        <f>'MHB2011'!E73</f>
        <v>0</v>
      </c>
      <c r="L84" s="10">
        <f>'MHB2010'!E73</f>
        <v>0</v>
      </c>
      <c r="M84" s="10">
        <f>'MHB2009'!E73</f>
        <v>0</v>
      </c>
      <c r="N84" s="10">
        <f>'MHB2008'!E73</f>
        <v>0</v>
      </c>
      <c r="O84" s="10">
        <f>'MHB2007'!E73</f>
        <v>0</v>
      </c>
      <c r="P84" s="10">
        <f>'MHB2006'!E73</f>
        <v>0</v>
      </c>
      <c r="Q84" s="10">
        <f>'MHB2005'!E73</f>
        <v>0</v>
      </c>
      <c r="R84" s="10">
        <f>'MHB2004'!E73</f>
        <v>0</v>
      </c>
      <c r="S84" s="10">
        <f>'MHB2003'!E73</f>
        <v>0</v>
      </c>
      <c r="T84" s="10">
        <f>'MHB2002'!E73</f>
        <v>0</v>
      </c>
      <c r="U84" s="10">
        <f>'MHB2001'!E73</f>
        <v>0</v>
      </c>
    </row>
    <row r="85" spans="1:21" s="10" customFormat="1" x14ac:dyDescent="0.3">
      <c r="A85" s="10" t="s">
        <v>44</v>
      </c>
      <c r="B85" s="10">
        <f>'MHB2020'!E74</f>
        <v>0</v>
      </c>
      <c r="C85" s="10">
        <f>'MHB2019'!E74</f>
        <v>0</v>
      </c>
      <c r="D85" s="10">
        <f>'MHB2018'!E74</f>
        <v>0</v>
      </c>
      <c r="E85" s="10">
        <f>'MHB2017'!E74</f>
        <v>0</v>
      </c>
      <c r="F85" s="10">
        <f>'MHB2016'!E74</f>
        <v>0</v>
      </c>
      <c r="G85" s="10">
        <f>'MHB2015'!E74</f>
        <v>0</v>
      </c>
      <c r="H85" s="10">
        <f>'MHB2014'!E74</f>
        <v>0</v>
      </c>
      <c r="I85" s="10">
        <f>'MHB2013'!E74</f>
        <v>0</v>
      </c>
      <c r="J85" s="10">
        <f>'MHB2012'!E74</f>
        <v>0</v>
      </c>
      <c r="K85" s="10">
        <f>'MHB2011'!E74</f>
        <v>0</v>
      </c>
      <c r="L85" s="10">
        <f>'MHB2010'!E74</f>
        <v>0</v>
      </c>
      <c r="M85" s="10">
        <f>'MHB2009'!E74</f>
        <v>0</v>
      </c>
      <c r="N85" s="10">
        <f>'MHB2008'!E74</f>
        <v>0</v>
      </c>
      <c r="O85" s="10">
        <f>'MHB2007'!E74</f>
        <v>0</v>
      </c>
      <c r="P85" s="10">
        <f>'MHB2006'!E74</f>
        <v>0</v>
      </c>
      <c r="Q85" s="10">
        <f>'MHB2005'!E74</f>
        <v>0</v>
      </c>
      <c r="R85" s="10">
        <f>'MHB2004'!E74</f>
        <v>0</v>
      </c>
      <c r="S85" s="10">
        <f>'MHB2003'!E74</f>
        <v>0</v>
      </c>
      <c r="T85" s="10">
        <f>'MHB2002'!E74</f>
        <v>0</v>
      </c>
      <c r="U85" s="10">
        <f>'MHB2001'!E74</f>
        <v>0</v>
      </c>
    </row>
    <row r="86" spans="1:21" s="10" customFormat="1" x14ac:dyDescent="0.3">
      <c r="A86" s="10" t="s">
        <v>45</v>
      </c>
      <c r="B86" s="10">
        <f>'MHB2020'!E75</f>
        <v>0</v>
      </c>
      <c r="C86" s="10">
        <f>'MHB2019'!E75</f>
        <v>0</v>
      </c>
      <c r="D86" s="10">
        <f>'MHB2018'!E75</f>
        <v>0</v>
      </c>
      <c r="E86" s="10">
        <f>'MHB2017'!E75</f>
        <v>0</v>
      </c>
      <c r="F86" s="10">
        <f>'MHB2016'!E75</f>
        <v>0</v>
      </c>
      <c r="G86" s="10">
        <f>'MHB2015'!E75</f>
        <v>0</v>
      </c>
      <c r="H86" s="10">
        <f>'MHB2014'!E75</f>
        <v>0</v>
      </c>
      <c r="I86" s="10">
        <f>'MHB2013'!E75</f>
        <v>0</v>
      </c>
      <c r="J86" s="10">
        <f>'MHB2012'!E75</f>
        <v>0</v>
      </c>
      <c r="K86" s="10">
        <f>'MHB2011'!E75</f>
        <v>0</v>
      </c>
      <c r="L86" s="10">
        <f>'MHB2010'!E75</f>
        <v>0</v>
      </c>
      <c r="M86" s="10">
        <f>'MHB2009'!E75</f>
        <v>0</v>
      </c>
      <c r="N86" s="10">
        <f>'MHB2008'!E75</f>
        <v>0</v>
      </c>
      <c r="O86" s="10">
        <f>'MHB2007'!E75</f>
        <v>0</v>
      </c>
      <c r="P86" s="10">
        <f>'MHB2006'!E75</f>
        <v>0</v>
      </c>
      <c r="Q86" s="10">
        <f>'MHB2005'!E75</f>
        <v>0</v>
      </c>
      <c r="R86" s="10">
        <f>'MHB2004'!E75</f>
        <v>0</v>
      </c>
      <c r="S86" s="10">
        <f>'MHB2003'!E75</f>
        <v>0</v>
      </c>
      <c r="T86" s="10">
        <f>'MHB2002'!E75</f>
        <v>0</v>
      </c>
      <c r="U86" s="10">
        <f>'MHB2001'!E75</f>
        <v>0</v>
      </c>
    </row>
    <row r="87" spans="1:21" s="10" customFormat="1" x14ac:dyDescent="0.3">
      <c r="A87" s="10" t="s">
        <v>46</v>
      </c>
      <c r="B87" s="10">
        <f>'MHB2020'!E76</f>
        <v>0</v>
      </c>
      <c r="C87" s="10">
        <f>'MHB2019'!E76</f>
        <v>0</v>
      </c>
      <c r="D87" s="10">
        <f>'MHB2018'!E76</f>
        <v>0</v>
      </c>
      <c r="E87" s="10">
        <f>'MHB2017'!E76</f>
        <v>0</v>
      </c>
      <c r="F87" s="10">
        <f>'MHB2016'!E76</f>
        <v>0</v>
      </c>
      <c r="G87" s="10">
        <f>'MHB2015'!E76</f>
        <v>0</v>
      </c>
      <c r="H87" s="10">
        <f>'MHB2014'!E76</f>
        <v>0</v>
      </c>
      <c r="I87" s="10">
        <f>'MHB2013'!E76</f>
        <v>0</v>
      </c>
      <c r="J87" s="10">
        <f>'MHB2012'!E76</f>
        <v>0</v>
      </c>
      <c r="K87" s="10">
        <f>'MHB2011'!E76</f>
        <v>0</v>
      </c>
      <c r="L87" s="10">
        <f>'MHB2010'!E76</f>
        <v>0</v>
      </c>
      <c r="M87" s="10">
        <f>'MHB2009'!E76</f>
        <v>0</v>
      </c>
      <c r="N87" s="10">
        <f>'MHB2008'!E76</f>
        <v>0</v>
      </c>
      <c r="O87" s="10">
        <f>'MHB2007'!E76</f>
        <v>0</v>
      </c>
      <c r="P87" s="10">
        <f>'MHB2006'!E76</f>
        <v>0</v>
      </c>
      <c r="Q87" s="10">
        <f>'MHB2005'!E76</f>
        <v>0</v>
      </c>
      <c r="R87" s="10">
        <f>'MHB2004'!E76</f>
        <v>0</v>
      </c>
      <c r="S87" s="10">
        <f>'MHB2003'!E76</f>
        <v>0</v>
      </c>
      <c r="T87" s="10">
        <f>'MHB2002'!E76</f>
        <v>0</v>
      </c>
      <c r="U87" s="10">
        <f>'MHB2001'!E76</f>
        <v>0</v>
      </c>
    </row>
    <row r="88" spans="1:21" s="10" customFormat="1" x14ac:dyDescent="0.3">
      <c r="A88" s="10" t="s">
        <v>47</v>
      </c>
      <c r="B88" s="10">
        <f>'MHB2020'!E77</f>
        <v>0</v>
      </c>
      <c r="C88" s="10">
        <f>'MHB2019'!E77</f>
        <v>0</v>
      </c>
      <c r="D88" s="10">
        <f>'MHB2018'!E77</f>
        <v>0</v>
      </c>
      <c r="E88" s="10">
        <f>'MHB2017'!E77</f>
        <v>0</v>
      </c>
      <c r="F88" s="10">
        <f>'MHB2016'!E77</f>
        <v>0</v>
      </c>
      <c r="G88" s="10">
        <f>'MHB2015'!E77</f>
        <v>0</v>
      </c>
      <c r="H88" s="10">
        <f>'MHB2014'!E77</f>
        <v>0</v>
      </c>
      <c r="I88" s="10">
        <f>'MHB2013'!E77</f>
        <v>0</v>
      </c>
      <c r="J88" s="10">
        <f>'MHB2012'!E77</f>
        <v>0</v>
      </c>
      <c r="K88" s="10">
        <f>'MHB2011'!E77</f>
        <v>0</v>
      </c>
      <c r="L88" s="10">
        <f>'MHB2010'!E77</f>
        <v>0</v>
      </c>
      <c r="M88" s="10">
        <f>'MHB2009'!E77</f>
        <v>0</v>
      </c>
      <c r="N88" s="10">
        <f>'MHB2008'!E77</f>
        <v>0</v>
      </c>
      <c r="O88" s="10">
        <f>'MHB2007'!E77</f>
        <v>0</v>
      </c>
      <c r="P88" s="10">
        <f>'MHB2006'!E77</f>
        <v>0</v>
      </c>
      <c r="Q88" s="10">
        <f>'MHB2005'!E77</f>
        <v>2</v>
      </c>
      <c r="R88" s="10">
        <f>'MHB2004'!E77</f>
        <v>0</v>
      </c>
      <c r="S88" s="10">
        <f>'MHB2003'!E77</f>
        <v>0</v>
      </c>
      <c r="T88" s="10">
        <f>'MHB2002'!E77</f>
        <v>0</v>
      </c>
      <c r="U88" s="10">
        <f>'MHB2001'!E77</f>
        <v>0</v>
      </c>
    </row>
    <row r="89" spans="1:21" s="10" customFormat="1" x14ac:dyDescent="0.3">
      <c r="A89" s="10" t="s">
        <v>48</v>
      </c>
      <c r="B89" s="10">
        <f>'MHB2020'!E78</f>
        <v>0</v>
      </c>
      <c r="C89" s="10">
        <f>'MHB2019'!E78</f>
        <v>0</v>
      </c>
      <c r="D89" s="10">
        <f>'MHB2018'!E78</f>
        <v>0</v>
      </c>
      <c r="E89" s="10">
        <f>'MHB2017'!E78</f>
        <v>0</v>
      </c>
      <c r="F89" s="10">
        <f>'MHB2016'!E78</f>
        <v>0</v>
      </c>
      <c r="G89" s="10">
        <f>'MHB2015'!E78</f>
        <v>0</v>
      </c>
      <c r="H89" s="10">
        <f>'MHB2014'!E78</f>
        <v>0</v>
      </c>
      <c r="I89" s="10">
        <f>'MHB2013'!E78</f>
        <v>0</v>
      </c>
      <c r="J89" s="10">
        <f>'MHB2012'!E78</f>
        <v>0</v>
      </c>
      <c r="K89" s="10">
        <f>'MHB2011'!E78</f>
        <v>0</v>
      </c>
      <c r="L89" s="10">
        <f>'MHB2010'!E78</f>
        <v>0</v>
      </c>
      <c r="M89" s="10">
        <f>'MHB2009'!E78</f>
        <v>0</v>
      </c>
      <c r="N89" s="10">
        <f>'MHB2008'!E78</f>
        <v>0</v>
      </c>
      <c r="O89" s="10">
        <f>'MHB2007'!E78</f>
        <v>0</v>
      </c>
      <c r="P89" s="10">
        <f>'MHB2006'!E78</f>
        <v>0</v>
      </c>
      <c r="Q89" s="10">
        <f>'MHB2005'!E78</f>
        <v>0</v>
      </c>
      <c r="R89" s="10">
        <f>'MHB2004'!E78</f>
        <v>0</v>
      </c>
      <c r="S89" s="10">
        <f>'MHB2003'!E78</f>
        <v>0</v>
      </c>
      <c r="T89" s="10">
        <f>'MHB2002'!E78</f>
        <v>0</v>
      </c>
      <c r="U89" s="10">
        <f>'MHB2001'!E78</f>
        <v>0</v>
      </c>
    </row>
    <row r="90" spans="1:21" s="10" customFormat="1" x14ac:dyDescent="0.3">
      <c r="A90" s="10" t="s">
        <v>49</v>
      </c>
      <c r="B90" s="10">
        <f>'MHB2020'!E79</f>
        <v>0</v>
      </c>
      <c r="C90" s="10">
        <f>'MHB2019'!E79</f>
        <v>0</v>
      </c>
      <c r="D90" s="10">
        <f>'MHB2018'!E79</f>
        <v>0</v>
      </c>
      <c r="E90" s="10">
        <f>'MHB2017'!E79</f>
        <v>0</v>
      </c>
      <c r="F90" s="10">
        <f>'MHB2016'!E79</f>
        <v>0</v>
      </c>
      <c r="G90" s="10">
        <f>'MHB2015'!E79</f>
        <v>0</v>
      </c>
      <c r="H90" s="10">
        <f>'MHB2014'!E79</f>
        <v>0</v>
      </c>
      <c r="I90" s="10">
        <f>'MHB2013'!E79</f>
        <v>0</v>
      </c>
      <c r="J90" s="10">
        <f>'MHB2012'!E79</f>
        <v>0</v>
      </c>
      <c r="K90" s="10">
        <f>'MHB2011'!E79</f>
        <v>0</v>
      </c>
      <c r="L90" s="10">
        <f>'MHB2010'!E79</f>
        <v>0</v>
      </c>
      <c r="M90" s="10">
        <f>'MHB2009'!E79</f>
        <v>0</v>
      </c>
      <c r="N90" s="10">
        <f>'MHB2008'!E79</f>
        <v>0</v>
      </c>
      <c r="O90" s="10">
        <f>'MHB2007'!E79</f>
        <v>0</v>
      </c>
      <c r="P90" s="10">
        <f>'MHB2006'!E79</f>
        <v>0</v>
      </c>
      <c r="Q90" s="10">
        <f>'MHB2005'!E79</f>
        <v>1</v>
      </c>
      <c r="R90" s="10">
        <f>'MHB2004'!E79</f>
        <v>0</v>
      </c>
      <c r="S90" s="10">
        <f>'MHB2003'!E79</f>
        <v>0</v>
      </c>
      <c r="T90" s="10">
        <f>'MHB2002'!E79</f>
        <v>0</v>
      </c>
      <c r="U90" s="10">
        <f>'MHB2001'!E79</f>
        <v>0</v>
      </c>
    </row>
    <row r="91" spans="1:21" s="10" customFormat="1" x14ac:dyDescent="0.3">
      <c r="A91" s="10" t="s">
        <v>50</v>
      </c>
      <c r="B91" s="10">
        <f>'MHB2020'!E80</f>
        <v>0</v>
      </c>
      <c r="C91" s="10">
        <f>'MHB2019'!E80</f>
        <v>0</v>
      </c>
      <c r="D91" s="10">
        <f>'MHB2018'!E80</f>
        <v>0</v>
      </c>
      <c r="E91" s="10">
        <f>'MHB2017'!E80</f>
        <v>0</v>
      </c>
      <c r="F91" s="10">
        <f>'MHB2016'!E80</f>
        <v>0</v>
      </c>
      <c r="G91" s="10">
        <f>'MHB2015'!E80</f>
        <v>0</v>
      </c>
      <c r="H91" s="10">
        <f>'MHB2014'!E80</f>
        <v>0</v>
      </c>
      <c r="I91" s="10">
        <f>'MHB2013'!E80</f>
        <v>0</v>
      </c>
      <c r="J91" s="10">
        <f>'MHB2012'!E80</f>
        <v>0</v>
      </c>
      <c r="K91" s="10">
        <f>'MHB2011'!E80</f>
        <v>0</v>
      </c>
      <c r="L91" s="10">
        <f>'MHB2010'!E80</f>
        <v>0</v>
      </c>
      <c r="M91" s="10">
        <f>'MHB2009'!E80</f>
        <v>0</v>
      </c>
      <c r="N91" s="10">
        <f>'MHB2008'!E80</f>
        <v>0</v>
      </c>
      <c r="O91" s="10">
        <f>'MHB2007'!E80</f>
        <v>0</v>
      </c>
      <c r="P91" s="10">
        <f>'MHB2006'!E80</f>
        <v>0</v>
      </c>
      <c r="Q91" s="10">
        <f>'MHB2005'!E80</f>
        <v>0</v>
      </c>
      <c r="R91" s="10">
        <f>'MHB2004'!E80</f>
        <v>0</v>
      </c>
      <c r="S91" s="10">
        <f>'MHB2003'!E80</f>
        <v>0</v>
      </c>
      <c r="T91" s="10">
        <f>'MHB2002'!E80</f>
        <v>0</v>
      </c>
      <c r="U91" s="10">
        <f>'MHB2001'!E80</f>
        <v>0</v>
      </c>
    </row>
    <row r="92" spans="1:21" s="10" customFormat="1" x14ac:dyDescent="0.3">
      <c r="A92" s="10" t="s">
        <v>37</v>
      </c>
      <c r="B92" s="10">
        <f>'MHB2020'!E81</f>
        <v>0</v>
      </c>
      <c r="C92" s="10">
        <f>'MHB2019'!E81</f>
        <v>0</v>
      </c>
      <c r="D92" s="10">
        <f>'MHB2018'!E81</f>
        <v>0</v>
      </c>
      <c r="E92" s="10">
        <f>'MHB2017'!E81</f>
        <v>0</v>
      </c>
      <c r="F92" s="10">
        <f>'MHB2016'!E81</f>
        <v>0</v>
      </c>
      <c r="G92" s="10">
        <f>'MHB2015'!E81</f>
        <v>0</v>
      </c>
      <c r="H92" s="10">
        <f>'MHB2014'!E81</f>
        <v>0</v>
      </c>
      <c r="I92" s="10">
        <f>'MHB2013'!E81</f>
        <v>0</v>
      </c>
      <c r="J92" s="10">
        <f>'MHB2012'!E81</f>
        <v>0</v>
      </c>
      <c r="K92" s="10">
        <f>'MHB2011'!E81</f>
        <v>0</v>
      </c>
      <c r="L92" s="10">
        <f>'MHB2010'!E81</f>
        <v>0</v>
      </c>
      <c r="M92" s="10">
        <f>'MHB2009'!E81</f>
        <v>0</v>
      </c>
      <c r="N92" s="10">
        <f>'MHB2008'!E81</f>
        <v>0</v>
      </c>
      <c r="O92" s="10">
        <f>'MHB2007'!E81</f>
        <v>0</v>
      </c>
      <c r="P92" s="10">
        <f>'MHB2006'!E81</f>
        <v>0</v>
      </c>
      <c r="Q92" s="10">
        <f>'MHB2005'!E81</f>
        <v>3</v>
      </c>
      <c r="R92" s="10">
        <f>'MHB2004'!E81</f>
        <v>0</v>
      </c>
      <c r="S92" s="10">
        <f>'MHB2003'!E81</f>
        <v>0</v>
      </c>
      <c r="T92" s="10">
        <f>'MHB2002'!E81</f>
        <v>0</v>
      </c>
      <c r="U92" s="10">
        <f>'MHB2001'!E81</f>
        <v>0</v>
      </c>
    </row>
    <row r="93" spans="1:21" s="31" customFormat="1" x14ac:dyDescent="0.3">
      <c r="A93" s="31" t="s">
        <v>52</v>
      </c>
      <c r="B93" s="31">
        <f>'MHB2020'!E82</f>
        <v>88</v>
      </c>
      <c r="C93" s="31">
        <f>'MHB2019'!E82</f>
        <v>71</v>
      </c>
      <c r="D93" s="31">
        <f>'MHB2018'!E82</f>
        <v>78</v>
      </c>
      <c r="E93" s="31">
        <f>'MHB2017'!E82</f>
        <v>73</v>
      </c>
      <c r="F93" s="31">
        <f>'MHB2016'!E82</f>
        <v>58</v>
      </c>
      <c r="G93" s="31">
        <f>'MHB2015'!E82</f>
        <v>56</v>
      </c>
      <c r="H93" s="31">
        <f>'MHB2014'!E82</f>
        <v>64</v>
      </c>
      <c r="I93" s="31">
        <f>'MHB2013'!E82</f>
        <v>76</v>
      </c>
      <c r="J93" s="31">
        <f>'MHB2012'!E82</f>
        <v>42</v>
      </c>
      <c r="K93" s="31">
        <f>'MHB2011'!E82</f>
        <v>67</v>
      </c>
      <c r="L93" s="31">
        <f>'MHB2010'!E82</f>
        <v>95</v>
      </c>
      <c r="M93" s="31">
        <f>'MHB2009'!E82</f>
        <v>132</v>
      </c>
      <c r="N93" s="31">
        <f>'MHB2008'!E82</f>
        <v>96</v>
      </c>
      <c r="O93" s="31">
        <f>'MHB2007'!E82</f>
        <v>93</v>
      </c>
      <c r="P93" s="31">
        <f>'MHB2006'!E82</f>
        <v>92</v>
      </c>
      <c r="Q93" s="31">
        <f>'MHB2005'!E82</f>
        <v>78</v>
      </c>
      <c r="R93" s="31">
        <f>'MHB2004'!E82</f>
        <v>0</v>
      </c>
      <c r="S93" s="31">
        <f>'MHB2003'!E82</f>
        <v>0</v>
      </c>
      <c r="T93" s="31">
        <f>'MHB2002'!E82</f>
        <v>0</v>
      </c>
      <c r="U93" s="31">
        <f>'MHB2001'!E82</f>
        <v>0</v>
      </c>
    </row>
    <row r="94" spans="1:21" x14ac:dyDescent="0.3">
      <c r="B94">
        <f>'MHB2020'!E83</f>
        <v>0</v>
      </c>
      <c r="C94">
        <f>'MHB2019'!E83</f>
        <v>0</v>
      </c>
      <c r="D94">
        <f>'MHB2018'!E83</f>
        <v>0</v>
      </c>
      <c r="E94">
        <f>'MHB2017'!E83</f>
        <v>0</v>
      </c>
      <c r="F94">
        <f>'MHB2016'!E83</f>
        <v>0</v>
      </c>
      <c r="G94">
        <f>'MHB2015'!E83</f>
        <v>0</v>
      </c>
      <c r="H94">
        <f>'MHB2014'!E83</f>
        <v>0</v>
      </c>
      <c r="I94">
        <f>'MHB2013'!E83</f>
        <v>0</v>
      </c>
      <c r="J94">
        <f>'MHB2012'!E83</f>
        <v>0</v>
      </c>
      <c r="K94">
        <f>'MHB2011'!E83</f>
        <v>0</v>
      </c>
      <c r="L94">
        <f>'MHB2010'!E83</f>
        <v>0</v>
      </c>
      <c r="M94">
        <f>'MHB2009'!E83</f>
        <v>0</v>
      </c>
      <c r="N94">
        <f>'MHB2008'!E83</f>
        <v>0</v>
      </c>
      <c r="O94">
        <f>'MHB2007'!E83</f>
        <v>0</v>
      </c>
      <c r="P94">
        <f>'MHB2006'!E83</f>
        <v>0</v>
      </c>
      <c r="Q94">
        <f>'MHB2005'!E83</f>
        <v>0</v>
      </c>
      <c r="R94">
        <f>'MHB2004'!E83</f>
        <v>0</v>
      </c>
      <c r="S94">
        <f>'MHB2003'!E83</f>
        <v>0</v>
      </c>
      <c r="T94">
        <f>'MHB2002'!E83</f>
        <v>0</v>
      </c>
      <c r="U94">
        <f>'MHB2001'!E83</f>
        <v>0</v>
      </c>
    </row>
    <row r="95" spans="1:21" x14ac:dyDescent="0.3">
      <c r="B95">
        <f>'MHB2020'!E84</f>
        <v>0</v>
      </c>
      <c r="C95">
        <f>'MHB2019'!E84</f>
        <v>0</v>
      </c>
      <c r="D95">
        <f>'MHB2018'!E84</f>
        <v>0</v>
      </c>
      <c r="E95">
        <f>'MHB2017'!E84</f>
        <v>0</v>
      </c>
      <c r="F95">
        <f>'MHB2016'!E84</f>
        <v>0</v>
      </c>
      <c r="G95">
        <f>'MHB2015'!E84</f>
        <v>0</v>
      </c>
      <c r="H95">
        <f>'MHB2014'!E84</f>
        <v>0</v>
      </c>
      <c r="I95">
        <f>'MHB2013'!E84</f>
        <v>0</v>
      </c>
      <c r="J95">
        <f>'MHB2012'!E84</f>
        <v>0</v>
      </c>
      <c r="K95">
        <f>'MHB2011'!E84</f>
        <v>0</v>
      </c>
      <c r="L95">
        <f>'MHB2010'!E84</f>
        <v>0</v>
      </c>
      <c r="M95">
        <f>'MHB2009'!E84</f>
        <v>0</v>
      </c>
      <c r="N95">
        <f>'MHB2008'!E84</f>
        <v>0</v>
      </c>
      <c r="O95">
        <f>'MHB2007'!E84</f>
        <v>0</v>
      </c>
      <c r="P95">
        <f>'MHB2006'!E84</f>
        <v>0</v>
      </c>
      <c r="Q95">
        <f>'MHB2005'!E84</f>
        <v>0</v>
      </c>
      <c r="R95">
        <f>'MHB2004'!E84</f>
        <v>0</v>
      </c>
      <c r="S95">
        <f>'MHB2003'!E84</f>
        <v>0</v>
      </c>
      <c r="T95">
        <f>'MHB2002'!E84</f>
        <v>0</v>
      </c>
      <c r="U95">
        <f>'MHB2001'!E84</f>
        <v>0</v>
      </c>
    </row>
    <row r="96" spans="1:21" x14ac:dyDescent="0.3">
      <c r="B96">
        <f>'MHB2020'!E85</f>
        <v>0</v>
      </c>
      <c r="C96">
        <f>'MHB2019'!E85</f>
        <v>0</v>
      </c>
      <c r="D96">
        <f>'MHB2018'!E85</f>
        <v>0</v>
      </c>
      <c r="E96">
        <f>'MHB2017'!E85</f>
        <v>0</v>
      </c>
      <c r="F96">
        <f>'MHB2016'!E85</f>
        <v>0</v>
      </c>
      <c r="G96">
        <f>'MHB2015'!E85</f>
        <v>0</v>
      </c>
      <c r="H96">
        <f>'MHB2014'!E85</f>
        <v>0</v>
      </c>
      <c r="I96">
        <f>'MHB2013'!E85</f>
        <v>0</v>
      </c>
      <c r="J96">
        <f>'MHB2012'!E85</f>
        <v>0</v>
      </c>
      <c r="K96">
        <f>'MHB2011'!E85</f>
        <v>0</v>
      </c>
      <c r="L96">
        <f>'MHB2010'!E85</f>
        <v>0</v>
      </c>
      <c r="M96">
        <f>'MHB2009'!E85</f>
        <v>0</v>
      </c>
      <c r="N96">
        <f>'MHB2008'!E85</f>
        <v>0</v>
      </c>
      <c r="O96">
        <f>'MHB2007'!E85</f>
        <v>0</v>
      </c>
      <c r="P96">
        <f>'MHB2006'!E85</f>
        <v>0</v>
      </c>
      <c r="Q96">
        <f>'MHB2005'!E85</f>
        <v>0</v>
      </c>
      <c r="R96">
        <f>'MHB2004'!E85</f>
        <v>0</v>
      </c>
      <c r="S96">
        <f>'MHB2003'!E85</f>
        <v>0</v>
      </c>
      <c r="T96">
        <f>'MHB2002'!E85</f>
        <v>0</v>
      </c>
      <c r="U96">
        <f>'MHB2001'!E85</f>
        <v>0</v>
      </c>
    </row>
    <row r="97" spans="1:21" x14ac:dyDescent="0.3">
      <c r="A97" t="s">
        <v>51</v>
      </c>
      <c r="B97">
        <f>'MHB2020'!E86</f>
        <v>10</v>
      </c>
      <c r="C97">
        <f>'MHB2019'!E86</f>
        <v>10</v>
      </c>
      <c r="D97">
        <f>'MHB2018'!E86</f>
        <v>8</v>
      </c>
      <c r="E97">
        <f>'MHB2017'!E86</f>
        <v>9</v>
      </c>
      <c r="F97">
        <f>'MHB2016'!E86</f>
        <v>10</v>
      </c>
      <c r="G97">
        <f>'MHB2015'!E86</f>
        <v>7</v>
      </c>
      <c r="H97">
        <f>'MHB2014'!E86</f>
        <v>5</v>
      </c>
      <c r="I97">
        <f>'MHB2013'!E86</f>
        <v>10</v>
      </c>
      <c r="J97">
        <f>'MHB2012'!E86</f>
        <v>2</v>
      </c>
      <c r="K97">
        <f>'MHB2011'!E86</f>
        <v>3</v>
      </c>
      <c r="L97">
        <f>'MHB2010'!E86</f>
        <v>9</v>
      </c>
      <c r="M97">
        <f>'MHB2009'!E86</f>
        <v>16</v>
      </c>
      <c r="N97">
        <f>'MHB2008'!E86</f>
        <v>7</v>
      </c>
      <c r="O97">
        <f>'MHB2007'!E86</f>
        <v>9</v>
      </c>
      <c r="P97">
        <f>'MHB2006'!E86</f>
        <v>7</v>
      </c>
      <c r="Q97">
        <f>'MHB2005'!E86</f>
        <v>7</v>
      </c>
      <c r="R97">
        <f>'MHB2004'!E86</f>
        <v>0</v>
      </c>
      <c r="S97">
        <f>'MHB2003'!E86</f>
        <v>0</v>
      </c>
      <c r="T97">
        <f>'MHB2002'!E86</f>
        <v>0</v>
      </c>
      <c r="U97">
        <f>'MHB2001'!E86</f>
        <v>0</v>
      </c>
    </row>
    <row r="98" spans="1:21" x14ac:dyDescent="0.3">
      <c r="A98" t="s">
        <v>65</v>
      </c>
      <c r="B98">
        <f>'MHB2020'!E87</f>
        <v>3</v>
      </c>
      <c r="C98">
        <f>'MHB2019'!E87</f>
        <v>2</v>
      </c>
      <c r="D98">
        <f>'MHB2018'!E87</f>
        <v>2</v>
      </c>
      <c r="E98">
        <f>'MHB2017'!E87</f>
        <v>1</v>
      </c>
      <c r="F98">
        <f>'MHB2016'!E87</f>
        <v>0</v>
      </c>
      <c r="G98">
        <f>'MHB2015'!E87</f>
        <v>1</v>
      </c>
      <c r="H98">
        <f>'MHB2014'!E87</f>
        <v>3</v>
      </c>
      <c r="I98">
        <f>'MHB2013'!E87</f>
        <v>2</v>
      </c>
      <c r="J98">
        <f>'MHB2012'!E87</f>
        <v>2</v>
      </c>
      <c r="K98">
        <f>'MHB2011'!E87</f>
        <v>3</v>
      </c>
      <c r="L98">
        <f>'MHB2010'!E87</f>
        <v>4</v>
      </c>
      <c r="M98">
        <f>'MHB2009'!E87</f>
        <v>4</v>
      </c>
      <c r="N98">
        <f>'MHB2008'!E87</f>
        <v>6</v>
      </c>
      <c r="O98">
        <f>'MHB2007'!E87</f>
        <v>4</v>
      </c>
      <c r="P98">
        <f>'MHB2006'!E87</f>
        <v>3</v>
      </c>
      <c r="Q98">
        <f>'MHB2005'!E87</f>
        <v>3</v>
      </c>
      <c r="R98">
        <f>'MHB2004'!E87</f>
        <v>0</v>
      </c>
      <c r="S98">
        <f>'MHB2003'!E87</f>
        <v>0</v>
      </c>
      <c r="T98">
        <f>'MHB2002'!E87</f>
        <v>0</v>
      </c>
      <c r="U98">
        <f>'MHB2001'!E87</f>
        <v>0</v>
      </c>
    </row>
    <row r="99" spans="1:21" x14ac:dyDescent="0.3">
      <c r="A99" t="s">
        <v>44</v>
      </c>
      <c r="B99">
        <f>'MHB2020'!E88</f>
        <v>5</v>
      </c>
      <c r="C99">
        <f>'MHB2019'!E88</f>
        <v>6</v>
      </c>
      <c r="D99">
        <f>'MHB2018'!E88</f>
        <v>6</v>
      </c>
      <c r="E99">
        <f>'MHB2017'!E88</f>
        <v>3</v>
      </c>
      <c r="F99">
        <f>'MHB2016'!E88</f>
        <v>4</v>
      </c>
      <c r="G99">
        <f>'MHB2015'!E88</f>
        <v>4</v>
      </c>
      <c r="H99">
        <f>'MHB2014'!E88</f>
        <v>6</v>
      </c>
      <c r="I99">
        <f>'MHB2013'!E88</f>
        <v>4</v>
      </c>
      <c r="J99">
        <f>'MHB2012'!E88</f>
        <v>5</v>
      </c>
      <c r="K99">
        <f>'MHB2011'!E88</f>
        <v>7</v>
      </c>
      <c r="L99">
        <f>'MHB2010'!E88</f>
        <v>10</v>
      </c>
      <c r="M99">
        <f>'MHB2009'!E88</f>
        <v>13</v>
      </c>
      <c r="N99">
        <f>'MHB2008'!E88</f>
        <v>12</v>
      </c>
      <c r="O99">
        <f>'MHB2007'!E88</f>
        <v>6</v>
      </c>
      <c r="P99">
        <f>'MHB2006'!E88</f>
        <v>7</v>
      </c>
      <c r="Q99">
        <f>'MHB2005'!E88</f>
        <v>7</v>
      </c>
      <c r="R99">
        <f>'MHB2004'!E88</f>
        <v>0</v>
      </c>
      <c r="S99">
        <f>'MHB2003'!E88</f>
        <v>0</v>
      </c>
      <c r="T99">
        <f>'MHB2002'!E88</f>
        <v>0</v>
      </c>
      <c r="U99">
        <f>'MHB2001'!E88</f>
        <v>0</v>
      </c>
    </row>
    <row r="100" spans="1:21" x14ac:dyDescent="0.3">
      <c r="A100" t="s">
        <v>45</v>
      </c>
      <c r="B100">
        <f>'MHB2020'!E89</f>
        <v>9</v>
      </c>
      <c r="C100">
        <f>'MHB2019'!E89</f>
        <v>4</v>
      </c>
      <c r="D100">
        <f>'MHB2018'!E89</f>
        <v>7</v>
      </c>
      <c r="E100">
        <f>'MHB2017'!E89</f>
        <v>7</v>
      </c>
      <c r="F100">
        <f>'MHB2016'!E89</f>
        <v>2</v>
      </c>
      <c r="G100">
        <f>'MHB2015'!E89</f>
        <v>4</v>
      </c>
      <c r="H100">
        <f>'MHB2014'!E89</f>
        <v>1</v>
      </c>
      <c r="I100">
        <f>'MHB2013'!E89</f>
        <v>4</v>
      </c>
      <c r="J100">
        <f>'MHB2012'!E89</f>
        <v>4</v>
      </c>
      <c r="K100">
        <f>'MHB2011'!E89</f>
        <v>4</v>
      </c>
      <c r="L100">
        <f>'MHB2010'!E89</f>
        <v>10</v>
      </c>
      <c r="M100">
        <f>'MHB2009'!E89</f>
        <v>7</v>
      </c>
      <c r="N100">
        <f>'MHB2008'!E89</f>
        <v>5</v>
      </c>
      <c r="O100">
        <f>'MHB2007'!E89</f>
        <v>6</v>
      </c>
      <c r="P100">
        <f>'MHB2006'!E89</f>
        <v>4</v>
      </c>
      <c r="Q100">
        <f>'MHB2005'!E89</f>
        <v>4</v>
      </c>
      <c r="R100">
        <f>'MHB2004'!E89</f>
        <v>0</v>
      </c>
      <c r="S100">
        <f>'MHB2003'!E89</f>
        <v>0</v>
      </c>
      <c r="T100">
        <f>'MHB2002'!E89</f>
        <v>0</v>
      </c>
      <c r="U100">
        <f>'MHB2001'!E89</f>
        <v>0</v>
      </c>
    </row>
    <row r="101" spans="1:21" x14ac:dyDescent="0.3">
      <c r="A101" t="s">
        <v>46</v>
      </c>
      <c r="B101">
        <f>'MHB2020'!E90</f>
        <v>7</v>
      </c>
      <c r="C101">
        <f>'MHB2019'!E90</f>
        <v>2</v>
      </c>
      <c r="D101">
        <f>'MHB2018'!E90</f>
        <v>9</v>
      </c>
      <c r="E101">
        <f>'MHB2017'!E90</f>
        <v>4</v>
      </c>
      <c r="F101">
        <f>'MHB2016'!E90</f>
        <v>7</v>
      </c>
      <c r="G101">
        <f>'MHB2015'!E90</f>
        <v>2</v>
      </c>
      <c r="H101">
        <f>'MHB2014'!E90</f>
        <v>4</v>
      </c>
      <c r="I101">
        <f>'MHB2013'!E90</f>
        <v>5</v>
      </c>
      <c r="J101">
        <f>'MHB2012'!E90</f>
        <v>5</v>
      </c>
      <c r="K101">
        <f>'MHB2011'!E90</f>
        <v>3</v>
      </c>
      <c r="L101">
        <f>'MHB2010'!E90</f>
        <v>7</v>
      </c>
      <c r="M101">
        <f>'MHB2009'!E90</f>
        <v>13</v>
      </c>
      <c r="N101">
        <f>'MHB2008'!E90</f>
        <v>9</v>
      </c>
      <c r="O101">
        <f>'MHB2007'!E90</f>
        <v>10</v>
      </c>
      <c r="P101">
        <f>'MHB2006'!E90</f>
        <v>6</v>
      </c>
      <c r="Q101">
        <f>'MHB2005'!E90</f>
        <v>7</v>
      </c>
      <c r="R101">
        <f>'MHB2004'!E90</f>
        <v>0</v>
      </c>
      <c r="S101">
        <f>'MHB2003'!E90</f>
        <v>0</v>
      </c>
      <c r="T101">
        <f>'MHB2002'!E90</f>
        <v>0</v>
      </c>
      <c r="U101">
        <f>'MHB2001'!E90</f>
        <v>0</v>
      </c>
    </row>
    <row r="102" spans="1:21" x14ac:dyDescent="0.3">
      <c r="A102" t="s">
        <v>47</v>
      </c>
      <c r="B102">
        <f>'MHB2020'!E91</f>
        <v>24</v>
      </c>
      <c r="C102">
        <f>'MHB2019'!E91</f>
        <v>26</v>
      </c>
      <c r="D102">
        <f>'MHB2018'!E91</f>
        <v>22</v>
      </c>
      <c r="E102">
        <f>'MHB2017'!E91</f>
        <v>22</v>
      </c>
      <c r="F102">
        <f>'MHB2016'!E91</f>
        <v>18</v>
      </c>
      <c r="G102">
        <f>'MHB2015'!E91</f>
        <v>18</v>
      </c>
      <c r="H102">
        <f>'MHB2014'!E91</f>
        <v>13</v>
      </c>
      <c r="I102">
        <f>'MHB2013'!E91</f>
        <v>22</v>
      </c>
      <c r="J102">
        <f>'MHB2012'!E91</f>
        <v>10</v>
      </c>
      <c r="K102">
        <f>'MHB2011'!E91</f>
        <v>26</v>
      </c>
      <c r="L102">
        <f>'MHB2010'!E91</f>
        <v>24</v>
      </c>
      <c r="M102">
        <f>'MHB2009'!E91</f>
        <v>42</v>
      </c>
      <c r="N102">
        <f>'MHB2008'!E91</f>
        <v>24</v>
      </c>
      <c r="O102">
        <f>'MHB2007'!E91</f>
        <v>38</v>
      </c>
      <c r="P102">
        <f>'MHB2006'!E91</f>
        <v>32</v>
      </c>
      <c r="Q102">
        <f>'MHB2005'!E91</f>
        <v>25</v>
      </c>
      <c r="R102">
        <f>'MHB2004'!E91</f>
        <v>0</v>
      </c>
      <c r="S102">
        <f>'MHB2003'!E91</f>
        <v>0</v>
      </c>
      <c r="T102">
        <f>'MHB2002'!E91</f>
        <v>0</v>
      </c>
      <c r="U102">
        <f>'MHB2001'!E91</f>
        <v>0</v>
      </c>
    </row>
    <row r="103" spans="1:21" x14ac:dyDescent="0.3">
      <c r="A103" t="s">
        <v>48</v>
      </c>
      <c r="B103">
        <f>'MHB2020'!E92</f>
        <v>12</v>
      </c>
      <c r="C103">
        <f>'MHB2019'!E92</f>
        <v>12</v>
      </c>
      <c r="D103">
        <f>'MHB2018'!E92</f>
        <v>10</v>
      </c>
      <c r="E103">
        <f>'MHB2017'!E92</f>
        <v>7</v>
      </c>
      <c r="F103">
        <f>'MHB2016'!E92</f>
        <v>6</v>
      </c>
      <c r="G103">
        <f>'MHB2015'!E92</f>
        <v>3</v>
      </c>
      <c r="H103">
        <f>'MHB2014'!E92</f>
        <v>10</v>
      </c>
      <c r="I103">
        <f>'MHB2013'!E92</f>
        <v>13</v>
      </c>
      <c r="J103">
        <f>'MHB2012'!E92</f>
        <v>4</v>
      </c>
      <c r="K103">
        <f>'MHB2011'!E92</f>
        <v>9</v>
      </c>
      <c r="L103">
        <f>'MHB2010'!E92</f>
        <v>13</v>
      </c>
      <c r="M103">
        <f>'MHB2009'!E92</f>
        <v>11</v>
      </c>
      <c r="N103">
        <f>'MHB2008'!E92</f>
        <v>16</v>
      </c>
      <c r="O103">
        <f>'MHB2007'!E92</f>
        <v>12</v>
      </c>
      <c r="P103">
        <f>'MHB2006'!E92</f>
        <v>7</v>
      </c>
      <c r="Q103">
        <f>'MHB2005'!E92</f>
        <v>9</v>
      </c>
      <c r="R103">
        <f>'MHB2004'!E92</f>
        <v>0</v>
      </c>
      <c r="S103">
        <f>'MHB2003'!E92</f>
        <v>0</v>
      </c>
      <c r="T103">
        <f>'MHB2002'!E92</f>
        <v>0</v>
      </c>
      <c r="U103">
        <f>'MHB2001'!E92</f>
        <v>0</v>
      </c>
    </row>
    <row r="104" spans="1:21" x14ac:dyDescent="0.3">
      <c r="A104" t="s">
        <v>49</v>
      </c>
      <c r="B104">
        <f>'MHB2020'!E93</f>
        <v>15</v>
      </c>
      <c r="C104">
        <f>'MHB2019'!E93</f>
        <v>9</v>
      </c>
      <c r="D104">
        <f>'MHB2018'!E93</f>
        <v>10</v>
      </c>
      <c r="E104">
        <f>'MHB2017'!E93</f>
        <v>19</v>
      </c>
      <c r="F104">
        <f>'MHB2016'!E93</f>
        <v>8</v>
      </c>
      <c r="G104">
        <f>'MHB2015'!E93</f>
        <v>12</v>
      </c>
      <c r="H104">
        <f>'MHB2014'!E93</f>
        <v>17</v>
      </c>
      <c r="I104">
        <f>'MHB2013'!E93</f>
        <v>14</v>
      </c>
      <c r="J104">
        <f>'MHB2012'!E93</f>
        <v>7</v>
      </c>
      <c r="K104">
        <f>'MHB2011'!E93</f>
        <v>11</v>
      </c>
      <c r="L104">
        <f>'MHB2010'!E93</f>
        <v>17</v>
      </c>
      <c r="M104">
        <f>'MHB2009'!E93</f>
        <v>25</v>
      </c>
      <c r="N104">
        <f>'MHB2008'!E93</f>
        <v>15</v>
      </c>
      <c r="O104">
        <f>'MHB2007'!E93</f>
        <v>7</v>
      </c>
      <c r="P104">
        <f>'MHB2006'!E93</f>
        <v>19</v>
      </c>
      <c r="Q104">
        <f>'MHB2005'!E93</f>
        <v>14</v>
      </c>
      <c r="R104">
        <f>'MHB2004'!E93</f>
        <v>0</v>
      </c>
      <c r="S104">
        <f>'MHB2003'!E93</f>
        <v>0</v>
      </c>
      <c r="T104">
        <f>'MHB2002'!E93</f>
        <v>0</v>
      </c>
      <c r="U104">
        <f>'MHB2001'!E93</f>
        <v>0</v>
      </c>
    </row>
    <row r="105" spans="1:21" x14ac:dyDescent="0.3">
      <c r="A105" t="s">
        <v>50</v>
      </c>
      <c r="B105">
        <f>'MHB2020'!E94</f>
        <v>3</v>
      </c>
      <c r="C105">
        <f>'MHB2019'!E94</f>
        <v>0</v>
      </c>
      <c r="D105">
        <f>'MHB2018'!E94</f>
        <v>4</v>
      </c>
      <c r="E105">
        <f>'MHB2017'!E94</f>
        <v>1</v>
      </c>
      <c r="F105">
        <f>'MHB2016'!E94</f>
        <v>3</v>
      </c>
      <c r="G105">
        <f>'MHB2015'!E94</f>
        <v>5</v>
      </c>
      <c r="H105">
        <f>'MHB2014'!E94</f>
        <v>5</v>
      </c>
      <c r="I105">
        <f>'MHB2013'!E94</f>
        <v>2</v>
      </c>
      <c r="J105">
        <f>'MHB2012'!E94</f>
        <v>3</v>
      </c>
      <c r="K105">
        <f>'MHB2011'!E94</f>
        <v>1</v>
      </c>
      <c r="L105">
        <f>'MHB2010'!E94</f>
        <v>1</v>
      </c>
      <c r="M105">
        <f>'MHB2009'!E94</f>
        <v>1</v>
      </c>
      <c r="N105">
        <f>'MHB2008'!E94</f>
        <v>2</v>
      </c>
      <c r="O105">
        <f>'MHB2007'!E94</f>
        <v>1</v>
      </c>
      <c r="P105">
        <f>'MHB2006'!E94</f>
        <v>7</v>
      </c>
      <c r="Q105">
        <f>'MHB2005'!E94</f>
        <v>2</v>
      </c>
      <c r="R105">
        <f>'MHB2004'!E94</f>
        <v>0</v>
      </c>
      <c r="S105">
        <f>'MHB2003'!E94</f>
        <v>0</v>
      </c>
      <c r="T105">
        <f>'MHB2002'!E94</f>
        <v>0</v>
      </c>
      <c r="U105">
        <f>'MHB2001'!E94</f>
        <v>0</v>
      </c>
    </row>
    <row r="106" spans="1:21" x14ac:dyDescent="0.3">
      <c r="A106" t="s">
        <v>32</v>
      </c>
      <c r="B106">
        <f>'MHB2020'!E95</f>
        <v>88</v>
      </c>
      <c r="C106">
        <f>'MHB2019'!E95</f>
        <v>71</v>
      </c>
      <c r="D106">
        <f>'MHB2018'!E95</f>
        <v>78</v>
      </c>
      <c r="E106">
        <f>'MHB2017'!E95</f>
        <v>73</v>
      </c>
      <c r="F106">
        <f>'MHB2016'!E95</f>
        <v>58</v>
      </c>
      <c r="G106">
        <f>'MHB2015'!E95</f>
        <v>56</v>
      </c>
      <c r="H106">
        <f>'MHB2014'!E95</f>
        <v>64</v>
      </c>
      <c r="I106">
        <f>'MHB2013'!E95</f>
        <v>76</v>
      </c>
      <c r="J106">
        <f>'MHB2012'!E95</f>
        <v>42</v>
      </c>
      <c r="K106">
        <f>'MHB2011'!E95</f>
        <v>67</v>
      </c>
      <c r="L106">
        <f>'MHB2010'!E95</f>
        <v>95</v>
      </c>
      <c r="M106">
        <f>'MHB2009'!E95</f>
        <v>132</v>
      </c>
      <c r="N106">
        <f>'MHB2008'!E95</f>
        <v>96</v>
      </c>
      <c r="O106">
        <f>'MHB2007'!E95</f>
        <v>93</v>
      </c>
      <c r="P106">
        <f>'MHB2006'!E95</f>
        <v>92</v>
      </c>
      <c r="Q106">
        <f>'MHB2005'!E95</f>
        <v>78</v>
      </c>
      <c r="R106">
        <f>'MHB2004'!E95</f>
        <v>0</v>
      </c>
      <c r="S106">
        <f>'MHB2003'!E95</f>
        <v>0</v>
      </c>
      <c r="T106">
        <f>'MHB2002'!E95</f>
        <v>0</v>
      </c>
      <c r="U106">
        <f>'MHB2001'!E95</f>
        <v>0</v>
      </c>
    </row>
  </sheetData>
  <pageMargins left="0.7" right="0.7" top="0.78740157499999996" bottom="0.78740157499999996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75FC5-67E9-43A8-B8B8-8669CFC6365E}">
  <dimension ref="A1:U106"/>
  <sheetViews>
    <sheetView zoomScaleNormal="100" workbookViewId="0">
      <selection activeCell="A2" sqref="A2"/>
    </sheetView>
  </sheetViews>
  <sheetFormatPr baseColWidth="10" defaultRowHeight="14.4" x14ac:dyDescent="0.3"/>
  <sheetData>
    <row r="1" spans="1:21" x14ac:dyDescent="0.3">
      <c r="A1" t="s">
        <v>208</v>
      </c>
      <c r="B1" t="s">
        <v>16</v>
      </c>
    </row>
    <row r="2" spans="1:21" x14ac:dyDescent="0.3">
      <c r="A2" t="s">
        <v>0</v>
      </c>
      <c r="B2">
        <v>2019</v>
      </c>
      <c r="C2">
        <v>2018</v>
      </c>
      <c r="D2">
        <v>2017</v>
      </c>
      <c r="E2">
        <v>2016</v>
      </c>
      <c r="F2">
        <v>2015</v>
      </c>
      <c r="G2">
        <v>2014</v>
      </c>
      <c r="H2">
        <v>2013</v>
      </c>
      <c r="I2">
        <v>2012</v>
      </c>
      <c r="J2">
        <v>2011</v>
      </c>
      <c r="K2">
        <v>2010</v>
      </c>
      <c r="L2">
        <v>2009</v>
      </c>
      <c r="M2">
        <v>2008</v>
      </c>
      <c r="N2">
        <v>2007</v>
      </c>
      <c r="O2">
        <v>2006</v>
      </c>
      <c r="P2">
        <v>2005</v>
      </c>
      <c r="Q2">
        <v>2004</v>
      </c>
      <c r="R2">
        <v>2003</v>
      </c>
      <c r="S2">
        <v>2002</v>
      </c>
      <c r="T2">
        <v>2001</v>
      </c>
      <c r="U2">
        <v>2000</v>
      </c>
    </row>
    <row r="3" spans="1:21" s="7" customFormat="1" x14ac:dyDescent="0.3">
      <c r="A3" s="7" t="s">
        <v>5</v>
      </c>
      <c r="B3" s="7">
        <f>'MHB2020'!F3</f>
        <v>0</v>
      </c>
      <c r="C3" s="7">
        <f>'MHB2019'!F3</f>
        <v>0</v>
      </c>
      <c r="D3" s="7">
        <f>'MHB2018'!F3</f>
        <v>1</v>
      </c>
      <c r="E3" s="7">
        <f>'MHB2017'!F3</f>
        <v>2</v>
      </c>
      <c r="F3" s="7">
        <f>'MHB2016'!F3</f>
        <v>0</v>
      </c>
      <c r="G3" s="7">
        <f>'MHB2015'!F3</f>
        <v>0</v>
      </c>
      <c r="H3" s="7">
        <f>'MHB2014'!F3</f>
        <v>0</v>
      </c>
      <c r="I3" s="7">
        <f>'MHB2013'!F3</f>
        <v>0</v>
      </c>
      <c r="J3" s="7">
        <f>'MHB2012'!F3</f>
        <v>1</v>
      </c>
      <c r="K3" s="7">
        <f>'MHB2011'!F3</f>
        <v>0</v>
      </c>
      <c r="L3" s="7">
        <f>'MHB2010'!F3</f>
        <v>0</v>
      </c>
      <c r="M3" s="7">
        <f>'MHB2009'!F3</f>
        <v>0</v>
      </c>
      <c r="N3" s="7">
        <f>'MHB2008'!F3</f>
        <v>0</v>
      </c>
      <c r="O3" s="7">
        <f>'MHB2007'!F3</f>
        <v>0</v>
      </c>
      <c r="P3" s="7">
        <f>'MHB2006'!F3</f>
        <v>0</v>
      </c>
      <c r="Q3" s="7">
        <f>'MHB2005'!F3</f>
        <v>0</v>
      </c>
      <c r="R3" s="7">
        <f>'MHB2004'!F3</f>
        <v>1</v>
      </c>
      <c r="S3" s="7">
        <f>'MHB2003'!F3</f>
        <v>0</v>
      </c>
      <c r="T3" s="7">
        <f>'MHB2002'!F3</f>
        <v>0</v>
      </c>
      <c r="U3" s="7">
        <f>'MHB2001'!F3</f>
        <v>0</v>
      </c>
    </row>
    <row r="4" spans="1:21" s="7" customFormat="1" x14ac:dyDescent="0.3">
      <c r="A4" s="7" t="s">
        <v>6</v>
      </c>
      <c r="B4" s="7">
        <f>'MHB2020'!F4</f>
        <v>0</v>
      </c>
      <c r="C4" s="7">
        <f>'MHB2019'!F4</f>
        <v>0</v>
      </c>
      <c r="D4" s="7">
        <f>'MHB2018'!F4</f>
        <v>0</v>
      </c>
      <c r="E4" s="7">
        <f>'MHB2017'!F4</f>
        <v>0</v>
      </c>
      <c r="F4" s="7">
        <f>'MHB2016'!F4</f>
        <v>0</v>
      </c>
      <c r="G4" s="7">
        <f>'MHB2015'!F4</f>
        <v>0</v>
      </c>
      <c r="H4" s="7">
        <f>'MHB2014'!F4</f>
        <v>0</v>
      </c>
      <c r="I4" s="7">
        <f>'MHB2013'!F4</f>
        <v>0</v>
      </c>
      <c r="J4" s="7">
        <f>'MHB2012'!F4</f>
        <v>0</v>
      </c>
      <c r="K4" s="7">
        <f>'MHB2011'!F4</f>
        <v>0</v>
      </c>
      <c r="L4" s="7">
        <f>'MHB2010'!F4</f>
        <v>0</v>
      </c>
      <c r="M4" s="7">
        <f>'MHB2009'!F4</f>
        <v>0</v>
      </c>
      <c r="N4" s="7">
        <f>'MHB2008'!F4</f>
        <v>0</v>
      </c>
      <c r="O4" s="7">
        <f>'MHB2007'!F4</f>
        <v>0</v>
      </c>
      <c r="P4" s="7">
        <f>'MHB2006'!F4</f>
        <v>0</v>
      </c>
      <c r="Q4" s="7">
        <f>'MHB2005'!F4</f>
        <v>0</v>
      </c>
      <c r="R4" s="7">
        <f>'MHB2004'!F4</f>
        <v>0</v>
      </c>
      <c r="S4" s="7">
        <f>'MHB2003'!F4</f>
        <v>0</v>
      </c>
      <c r="T4" s="7">
        <f>'MHB2002'!F4</f>
        <v>0</v>
      </c>
      <c r="U4" s="7">
        <f>'MHB2001'!F4</f>
        <v>0</v>
      </c>
    </row>
    <row r="5" spans="1:21" s="7" customFormat="1" x14ac:dyDescent="0.3">
      <c r="A5" s="7" t="s">
        <v>33</v>
      </c>
      <c r="B5" s="7">
        <f>'MHB2020'!F5</f>
        <v>0</v>
      </c>
      <c r="C5" s="7">
        <f>'MHB2019'!F5</f>
        <v>1</v>
      </c>
      <c r="D5" s="7">
        <f>'MHB2018'!F5</f>
        <v>0</v>
      </c>
      <c r="E5" s="7">
        <f>'MHB2017'!F5</f>
        <v>0</v>
      </c>
      <c r="F5" s="7">
        <f>'MHB2016'!F5</f>
        <v>0</v>
      </c>
      <c r="G5" s="7">
        <f>'MHB2015'!F5</f>
        <v>0</v>
      </c>
      <c r="H5" s="7">
        <f>'MHB2014'!F5</f>
        <v>0</v>
      </c>
      <c r="I5" s="7">
        <f>'MHB2013'!F5</f>
        <v>0</v>
      </c>
      <c r="J5" s="7">
        <f>'MHB2012'!F5</f>
        <v>1</v>
      </c>
      <c r="K5" s="7">
        <f>'MHB2011'!F5</f>
        <v>0</v>
      </c>
      <c r="L5" s="7">
        <f>'MHB2010'!F5</f>
        <v>0</v>
      </c>
      <c r="M5" s="7">
        <f>'MHB2009'!F5</f>
        <v>0</v>
      </c>
      <c r="N5" s="7">
        <f>'MHB2008'!F5</f>
        <v>0</v>
      </c>
      <c r="O5" s="7">
        <f>'MHB2007'!F5</f>
        <v>0</v>
      </c>
      <c r="P5" s="7">
        <f>'MHB2006'!F5</f>
        <v>0</v>
      </c>
      <c r="Q5" s="7">
        <f>'MHB2005'!F5</f>
        <v>0</v>
      </c>
      <c r="R5" s="7">
        <f>'MHB2004'!F5</f>
        <v>0</v>
      </c>
      <c r="S5" s="7">
        <f>'MHB2003'!F5</f>
        <v>0</v>
      </c>
      <c r="T5" s="7">
        <f>'MHB2002'!F5</f>
        <v>0</v>
      </c>
      <c r="U5" s="7">
        <f>'MHB2001'!F5</f>
        <v>0</v>
      </c>
    </row>
    <row r="6" spans="1:21" s="7" customFormat="1" x14ac:dyDescent="0.3">
      <c r="A6" s="7" t="s">
        <v>8</v>
      </c>
      <c r="B6" s="7">
        <f>'MHB2020'!F6</f>
        <v>0</v>
      </c>
      <c r="C6" s="7">
        <f>'MHB2019'!F6</f>
        <v>0</v>
      </c>
      <c r="D6" s="7">
        <f>'MHB2018'!F6</f>
        <v>0</v>
      </c>
      <c r="E6" s="7">
        <f>'MHB2017'!F6</f>
        <v>0</v>
      </c>
      <c r="F6" s="7">
        <f>'MHB2016'!F6</f>
        <v>0</v>
      </c>
      <c r="G6" s="7">
        <f>'MHB2015'!F6</f>
        <v>0</v>
      </c>
      <c r="H6" s="7">
        <f>'MHB2014'!F6</f>
        <v>0</v>
      </c>
      <c r="I6" s="7">
        <f>'MHB2013'!F6</f>
        <v>0</v>
      </c>
      <c r="J6" s="7">
        <f>'MHB2012'!F6</f>
        <v>0</v>
      </c>
      <c r="K6" s="7">
        <f>'MHB2011'!F6</f>
        <v>0</v>
      </c>
      <c r="L6" s="7">
        <f>'MHB2010'!F6</f>
        <v>0</v>
      </c>
      <c r="M6" s="7">
        <f>'MHB2009'!F6</f>
        <v>0</v>
      </c>
      <c r="N6" s="7">
        <f>'MHB2008'!F6</f>
        <v>0</v>
      </c>
      <c r="O6" s="7">
        <f>'MHB2007'!F6</f>
        <v>0</v>
      </c>
      <c r="P6" s="7">
        <f>'MHB2006'!F6</f>
        <v>0</v>
      </c>
      <c r="Q6" s="7">
        <f>'MHB2005'!F6</f>
        <v>0</v>
      </c>
      <c r="R6" s="7">
        <f>'MHB2004'!F6</f>
        <v>0</v>
      </c>
      <c r="S6" s="7">
        <f>'MHB2003'!F6</f>
        <v>0</v>
      </c>
      <c r="T6" s="7">
        <f>'MHB2002'!F6</f>
        <v>0</v>
      </c>
      <c r="U6" s="7">
        <f>'MHB2001'!F6</f>
        <v>0</v>
      </c>
    </row>
    <row r="7" spans="1:21" s="7" customFormat="1" x14ac:dyDescent="0.3">
      <c r="A7" s="7" t="s">
        <v>9</v>
      </c>
      <c r="B7" s="7">
        <f>'MHB2020'!F7</f>
        <v>0</v>
      </c>
      <c r="C7" s="7">
        <f>'MHB2019'!F7</f>
        <v>0</v>
      </c>
      <c r="D7" s="7">
        <f>'MHB2018'!F7</f>
        <v>0</v>
      </c>
      <c r="E7" s="7">
        <f>'MHB2017'!F7</f>
        <v>0</v>
      </c>
      <c r="F7" s="7">
        <f>'MHB2016'!F7</f>
        <v>0</v>
      </c>
      <c r="G7" s="7">
        <f>'MHB2015'!F7</f>
        <v>0</v>
      </c>
      <c r="H7" s="7">
        <f>'MHB2014'!F7</f>
        <v>0</v>
      </c>
      <c r="I7" s="7">
        <f>'MHB2013'!F7</f>
        <v>0</v>
      </c>
      <c r="J7" s="7">
        <f>'MHB2012'!F7</f>
        <v>0</v>
      </c>
      <c r="K7" s="7">
        <f>'MHB2011'!F7</f>
        <v>0</v>
      </c>
      <c r="L7" s="7">
        <f>'MHB2010'!F7</f>
        <v>0</v>
      </c>
      <c r="M7" s="7">
        <f>'MHB2009'!F7</f>
        <v>0</v>
      </c>
      <c r="N7" s="7">
        <f>'MHB2008'!F7</f>
        <v>0</v>
      </c>
      <c r="O7" s="7">
        <f>'MHB2007'!F7</f>
        <v>0</v>
      </c>
      <c r="P7" s="7">
        <f>'MHB2006'!F7</f>
        <v>0</v>
      </c>
      <c r="Q7" s="7">
        <f>'MHB2005'!F7</f>
        <v>0</v>
      </c>
      <c r="R7" s="7">
        <f>'MHB2004'!F7</f>
        <v>0</v>
      </c>
      <c r="S7" s="7">
        <f>'MHB2003'!F7</f>
        <v>0</v>
      </c>
      <c r="T7" s="7">
        <f>'MHB2002'!F7</f>
        <v>0</v>
      </c>
      <c r="U7" s="7">
        <f>'MHB2001'!F7</f>
        <v>0</v>
      </c>
    </row>
    <row r="8" spans="1:21" s="7" customFormat="1" x14ac:dyDescent="0.3">
      <c r="A8" s="7" t="s">
        <v>10</v>
      </c>
      <c r="B8" s="7">
        <f>'MHB2020'!F8</f>
        <v>0</v>
      </c>
      <c r="C8" s="7">
        <f>'MHB2019'!F8</f>
        <v>0</v>
      </c>
      <c r="D8" s="7">
        <f>'MHB2018'!F8</f>
        <v>0</v>
      </c>
      <c r="E8" s="7">
        <f>'MHB2017'!F8</f>
        <v>0</v>
      </c>
      <c r="F8" s="7">
        <f>'MHB2016'!F8</f>
        <v>0</v>
      </c>
      <c r="G8" s="7">
        <f>'MHB2015'!F8</f>
        <v>0</v>
      </c>
      <c r="H8" s="7">
        <f>'MHB2014'!F8</f>
        <v>0</v>
      </c>
      <c r="I8" s="7">
        <f>'MHB2013'!F8</f>
        <v>0</v>
      </c>
      <c r="J8" s="7">
        <f>'MHB2012'!F8</f>
        <v>0</v>
      </c>
      <c r="K8" s="7">
        <f>'MHB2011'!F8</f>
        <v>0</v>
      </c>
      <c r="L8" s="7">
        <f>'MHB2010'!F8</f>
        <v>0</v>
      </c>
      <c r="M8" s="7">
        <f>'MHB2009'!F8</f>
        <v>0</v>
      </c>
      <c r="N8" s="7">
        <f>'MHB2008'!F8</f>
        <v>0</v>
      </c>
      <c r="O8" s="7">
        <f>'MHB2007'!F8</f>
        <v>0</v>
      </c>
      <c r="P8" s="7">
        <f>'MHB2006'!F8</f>
        <v>0</v>
      </c>
      <c r="Q8" s="7">
        <f>'MHB2005'!F8</f>
        <v>0</v>
      </c>
      <c r="R8" s="7">
        <f>'MHB2004'!F8</f>
        <v>0</v>
      </c>
      <c r="S8" s="7">
        <f>'MHB2003'!F8</f>
        <v>0</v>
      </c>
      <c r="T8" s="7">
        <f>'MHB2002'!F8</f>
        <v>0</v>
      </c>
      <c r="U8" s="7">
        <f>'MHB2001'!F8</f>
        <v>0</v>
      </c>
    </row>
    <row r="9" spans="1:21" s="7" customFormat="1" x14ac:dyDescent="0.3">
      <c r="A9" s="7" t="s">
        <v>35</v>
      </c>
      <c r="B9" s="7">
        <f>'MHB2020'!F9</f>
        <v>0</v>
      </c>
      <c r="C9" s="7">
        <f>'MHB2019'!F9</f>
        <v>0</v>
      </c>
      <c r="D9" s="7">
        <f>'MHB2018'!F9</f>
        <v>0</v>
      </c>
      <c r="E9" s="7">
        <f>'MHB2017'!F9</f>
        <v>0</v>
      </c>
      <c r="F9" s="7">
        <f>'MHB2016'!F9</f>
        <v>0</v>
      </c>
      <c r="G9" s="7">
        <f>'MHB2015'!F9</f>
        <v>0</v>
      </c>
      <c r="H9" s="7">
        <f>'MHB2014'!F9</f>
        <v>0</v>
      </c>
      <c r="I9" s="7">
        <f>'MHB2013'!F9</f>
        <v>0</v>
      </c>
      <c r="J9" s="7">
        <f>'MHB2012'!F9</f>
        <v>0</v>
      </c>
      <c r="K9" s="7">
        <f>'MHB2011'!F9</f>
        <v>0</v>
      </c>
      <c r="L9" s="7">
        <f>'MHB2010'!F9</f>
        <v>0</v>
      </c>
      <c r="M9" s="7">
        <f>'MHB2009'!F9</f>
        <v>0</v>
      </c>
      <c r="N9" s="7">
        <f>'MHB2008'!F9</f>
        <v>0</v>
      </c>
      <c r="O9" s="7">
        <f>'MHB2007'!F9</f>
        <v>0</v>
      </c>
      <c r="P9" s="7">
        <f>'MHB2006'!F9</f>
        <v>0</v>
      </c>
      <c r="Q9" s="7">
        <f>'MHB2005'!F9</f>
        <v>0</v>
      </c>
      <c r="R9" s="7">
        <f>'MHB2004'!F9</f>
        <v>0</v>
      </c>
      <c r="S9" s="7">
        <f>'MHB2003'!F9</f>
        <v>0</v>
      </c>
      <c r="T9" s="7">
        <f>'MHB2002'!F9</f>
        <v>0</v>
      </c>
      <c r="U9" s="7">
        <f>'MHB2001'!F9</f>
        <v>0</v>
      </c>
    </row>
    <row r="10" spans="1:21" s="7" customFormat="1" x14ac:dyDescent="0.3">
      <c r="A10" s="7" t="s">
        <v>12</v>
      </c>
      <c r="B10" s="7">
        <f>'MHB2020'!F10</f>
        <v>0</v>
      </c>
      <c r="C10" s="7">
        <f>'MHB2019'!F10</f>
        <v>0</v>
      </c>
      <c r="D10" s="7">
        <f>'MHB2018'!F10</f>
        <v>0</v>
      </c>
      <c r="E10" s="7">
        <f>'MHB2017'!F10</f>
        <v>1</v>
      </c>
      <c r="F10" s="7">
        <f>'MHB2016'!F10</f>
        <v>0</v>
      </c>
      <c r="G10" s="7">
        <f>'MHB2015'!F10</f>
        <v>0</v>
      </c>
      <c r="H10" s="7">
        <f>'MHB2014'!F10</f>
        <v>0</v>
      </c>
      <c r="I10" s="7">
        <f>'MHB2013'!F10</f>
        <v>1</v>
      </c>
      <c r="J10" s="7">
        <f>'MHB2012'!F10</f>
        <v>0</v>
      </c>
      <c r="K10" s="7">
        <f>'MHB2011'!F10</f>
        <v>1</v>
      </c>
      <c r="L10" s="7">
        <f>'MHB2010'!F10</f>
        <v>0</v>
      </c>
      <c r="M10" s="7">
        <f>'MHB2009'!F10</f>
        <v>0</v>
      </c>
      <c r="N10" s="7">
        <f>'MHB2008'!F10</f>
        <v>1</v>
      </c>
      <c r="O10" s="7">
        <f>'MHB2007'!F10</f>
        <v>0</v>
      </c>
      <c r="P10" s="7">
        <f>'MHB2006'!F10</f>
        <v>0</v>
      </c>
      <c r="Q10" s="7">
        <f>'MHB2005'!F10</f>
        <v>0</v>
      </c>
      <c r="R10" s="7">
        <f>'MHB2004'!F10</f>
        <v>1</v>
      </c>
      <c r="S10" s="7">
        <f>'MHB2003'!F10</f>
        <v>1</v>
      </c>
      <c r="T10" s="7">
        <f>'MHB2002'!F10</f>
        <v>1</v>
      </c>
      <c r="U10" s="7">
        <f>'MHB2001'!F10</f>
        <v>0</v>
      </c>
    </row>
    <row r="11" spans="1:21" s="27" customFormat="1" x14ac:dyDescent="0.3">
      <c r="A11" s="27" t="s">
        <v>34</v>
      </c>
      <c r="B11" s="27">
        <f>'MHB2020'!F11</f>
        <v>0</v>
      </c>
      <c r="C11" s="27">
        <f>'MHB2019'!F11</f>
        <v>1</v>
      </c>
      <c r="D11" s="27">
        <f>'MHB2018'!F11</f>
        <v>4</v>
      </c>
      <c r="E11" s="27">
        <f>'MHB2017'!F11</f>
        <v>3</v>
      </c>
      <c r="F11" s="27">
        <f>'MHB2016'!F11</f>
        <v>0</v>
      </c>
      <c r="G11" s="27">
        <f>'MHB2015'!F11</f>
        <v>0</v>
      </c>
      <c r="H11" s="27">
        <f>'MHB2014'!F11</f>
        <v>0</v>
      </c>
      <c r="I11" s="27">
        <f>'MHB2013'!F11</f>
        <v>1</v>
      </c>
      <c r="J11" s="27">
        <f>'MHB2012'!F11</f>
        <v>2</v>
      </c>
      <c r="K11" s="27">
        <f>'MHB2011'!F11</f>
        <v>1</v>
      </c>
      <c r="L11" s="27">
        <f>'MHB2010'!F11</f>
        <v>0</v>
      </c>
      <c r="M11" s="27">
        <f>'MHB2009'!F11</f>
        <v>0</v>
      </c>
      <c r="N11" s="27">
        <f>'MHB2008'!F11</f>
        <v>1</v>
      </c>
      <c r="O11" s="27">
        <f>'MHB2007'!F11</f>
        <v>0</v>
      </c>
      <c r="P11" s="27">
        <f>'MHB2006'!F11</f>
        <v>0</v>
      </c>
      <c r="Q11" s="27">
        <f>'MHB2005'!F11</f>
        <v>0</v>
      </c>
      <c r="R11" s="27">
        <f>'MHB2004'!F11</f>
        <v>2</v>
      </c>
      <c r="S11" s="27">
        <f>'MHB2003'!F11</f>
        <v>1</v>
      </c>
      <c r="T11" s="27">
        <f>'MHB2002'!F11</f>
        <v>1</v>
      </c>
      <c r="U11" s="27">
        <f>'MHB2001'!F11</f>
        <v>0</v>
      </c>
    </row>
    <row r="12" spans="1:21" s="8" customFormat="1" x14ac:dyDescent="0.3">
      <c r="A12" s="8" t="s">
        <v>5</v>
      </c>
      <c r="B12" s="8">
        <f>'MHB2020'!F12</f>
        <v>0</v>
      </c>
      <c r="C12" s="8">
        <f>'MHB2019'!F12</f>
        <v>0</v>
      </c>
      <c r="D12" s="8">
        <f>'MHB2018'!F12</f>
        <v>0</v>
      </c>
      <c r="E12" s="8">
        <f>'MHB2017'!F12</f>
        <v>0</v>
      </c>
      <c r="F12" s="8">
        <f>'MHB2016'!F12</f>
        <v>0</v>
      </c>
      <c r="G12" s="8">
        <f>'MHB2015'!F12</f>
        <v>0</v>
      </c>
      <c r="H12" s="8">
        <f>'MHB2014'!F12</f>
        <v>0</v>
      </c>
      <c r="I12" s="8">
        <f>'MHB2013'!F12</f>
        <v>0</v>
      </c>
      <c r="J12" s="8">
        <f>'MHB2012'!F12</f>
        <v>0</v>
      </c>
      <c r="K12" s="8">
        <f>'MHB2011'!F12</f>
        <v>0</v>
      </c>
      <c r="L12" s="8">
        <f>'MHB2010'!F12</f>
        <v>0</v>
      </c>
      <c r="M12" s="8">
        <f>'MHB2009'!F12</f>
        <v>0</v>
      </c>
      <c r="N12" s="8">
        <f>'MHB2008'!F12</f>
        <v>0</v>
      </c>
      <c r="O12" s="8">
        <f>'MHB2007'!F12</f>
        <v>0</v>
      </c>
      <c r="P12" s="8">
        <f>'MHB2006'!F12</f>
        <v>0</v>
      </c>
      <c r="Q12" s="8">
        <f>'MHB2005'!F12</f>
        <v>0</v>
      </c>
      <c r="R12" s="8">
        <f>'MHB2004'!F12</f>
        <v>0</v>
      </c>
      <c r="S12" s="8">
        <f>'MHB2003'!F12</f>
        <v>0</v>
      </c>
      <c r="T12" s="8">
        <f>'MHB2002'!F12</f>
        <v>0</v>
      </c>
      <c r="U12" s="8">
        <f>'MHB2001'!F12</f>
        <v>0</v>
      </c>
    </row>
    <row r="13" spans="1:21" s="8" customFormat="1" x14ac:dyDescent="0.3">
      <c r="A13" s="8" t="s">
        <v>6</v>
      </c>
      <c r="B13" s="8">
        <f>'MHB2020'!F13</f>
        <v>0</v>
      </c>
      <c r="C13" s="8">
        <f>'MHB2019'!F13</f>
        <v>0</v>
      </c>
      <c r="D13" s="8">
        <f>'MHB2018'!F13</f>
        <v>0</v>
      </c>
      <c r="E13" s="8">
        <f>'MHB2017'!F13</f>
        <v>0</v>
      </c>
      <c r="F13" s="8">
        <f>'MHB2016'!F13</f>
        <v>0</v>
      </c>
      <c r="G13" s="8">
        <f>'MHB2015'!F13</f>
        <v>0</v>
      </c>
      <c r="H13" s="8">
        <f>'MHB2014'!F13</f>
        <v>0</v>
      </c>
      <c r="I13" s="8">
        <f>'MHB2013'!F13</f>
        <v>0</v>
      </c>
      <c r="J13" s="8">
        <f>'MHB2012'!F13</f>
        <v>0</v>
      </c>
      <c r="K13" s="8">
        <f>'MHB2011'!F13</f>
        <v>0</v>
      </c>
      <c r="L13" s="8">
        <f>'MHB2010'!F13</f>
        <v>0</v>
      </c>
      <c r="M13" s="8">
        <f>'MHB2009'!F13</f>
        <v>0</v>
      </c>
      <c r="N13" s="8">
        <f>'MHB2008'!F13</f>
        <v>0</v>
      </c>
      <c r="O13" s="8">
        <f>'MHB2007'!F13</f>
        <v>0</v>
      </c>
      <c r="P13" s="8">
        <f>'MHB2006'!F13</f>
        <v>0</v>
      </c>
      <c r="Q13" s="8">
        <f>'MHB2005'!F13</f>
        <v>0</v>
      </c>
      <c r="R13" s="8">
        <f>'MHB2004'!F13</f>
        <v>0</v>
      </c>
      <c r="S13" s="8">
        <f>'MHB2003'!F13</f>
        <v>0</v>
      </c>
      <c r="T13" s="8">
        <f>'MHB2002'!F13</f>
        <v>0</v>
      </c>
      <c r="U13" s="8">
        <f>'MHB2001'!F13</f>
        <v>0</v>
      </c>
    </row>
    <row r="14" spans="1:21" s="8" customFormat="1" x14ac:dyDescent="0.3">
      <c r="A14" s="8" t="s">
        <v>33</v>
      </c>
      <c r="B14" s="8">
        <f>'MHB2020'!F14</f>
        <v>0</v>
      </c>
      <c r="C14" s="8">
        <f>'MHB2019'!F14</f>
        <v>0</v>
      </c>
      <c r="D14" s="8">
        <f>'MHB2018'!F14</f>
        <v>0</v>
      </c>
      <c r="E14" s="8">
        <f>'MHB2017'!F14</f>
        <v>0</v>
      </c>
      <c r="F14" s="8">
        <f>'MHB2016'!F14</f>
        <v>0</v>
      </c>
      <c r="G14" s="8">
        <f>'MHB2015'!F14</f>
        <v>0</v>
      </c>
      <c r="H14" s="8">
        <f>'MHB2014'!F14</f>
        <v>0</v>
      </c>
      <c r="I14" s="8">
        <f>'MHB2013'!F14</f>
        <v>0</v>
      </c>
      <c r="J14" s="8">
        <f>'MHB2012'!F14</f>
        <v>0</v>
      </c>
      <c r="K14" s="8">
        <f>'MHB2011'!F14</f>
        <v>0</v>
      </c>
      <c r="L14" s="8">
        <f>'MHB2010'!F14</f>
        <v>0</v>
      </c>
      <c r="M14" s="8">
        <f>'MHB2009'!F14</f>
        <v>0</v>
      </c>
      <c r="N14" s="8">
        <f>'MHB2008'!F14</f>
        <v>0</v>
      </c>
      <c r="O14" s="8">
        <f>'MHB2007'!F14</f>
        <v>0</v>
      </c>
      <c r="P14" s="8">
        <f>'MHB2006'!F14</f>
        <v>0</v>
      </c>
      <c r="Q14" s="8">
        <f>'MHB2005'!F14</f>
        <v>0</v>
      </c>
      <c r="R14" s="8">
        <f>'MHB2004'!F14</f>
        <v>0</v>
      </c>
      <c r="S14" s="8">
        <f>'MHB2003'!F14</f>
        <v>0</v>
      </c>
      <c r="T14" s="8">
        <f>'MHB2002'!F14</f>
        <v>0</v>
      </c>
      <c r="U14" s="8">
        <f>'MHB2001'!F14</f>
        <v>0</v>
      </c>
    </row>
    <row r="15" spans="1:21" s="8" customFormat="1" x14ac:dyDescent="0.3">
      <c r="A15" s="8" t="s">
        <v>8</v>
      </c>
      <c r="B15" s="8">
        <f>'MHB2020'!F15</f>
        <v>0</v>
      </c>
      <c r="C15" s="8">
        <f>'MHB2019'!F15</f>
        <v>0</v>
      </c>
      <c r="D15" s="8">
        <f>'MHB2018'!F15</f>
        <v>0</v>
      </c>
      <c r="E15" s="8">
        <f>'MHB2017'!F15</f>
        <v>0</v>
      </c>
      <c r="F15" s="8">
        <f>'MHB2016'!F15</f>
        <v>0</v>
      </c>
      <c r="G15" s="8">
        <f>'MHB2015'!F15</f>
        <v>0</v>
      </c>
      <c r="H15" s="8">
        <f>'MHB2014'!F15</f>
        <v>0</v>
      </c>
      <c r="I15" s="8">
        <f>'MHB2013'!F15</f>
        <v>0</v>
      </c>
      <c r="J15" s="8">
        <f>'MHB2012'!F15</f>
        <v>0</v>
      </c>
      <c r="K15" s="8">
        <f>'MHB2011'!F15</f>
        <v>0</v>
      </c>
      <c r="L15" s="8">
        <f>'MHB2010'!F15</f>
        <v>0</v>
      </c>
      <c r="M15" s="8">
        <f>'MHB2009'!F15</f>
        <v>0</v>
      </c>
      <c r="N15" s="8">
        <f>'MHB2008'!F15</f>
        <v>0</v>
      </c>
      <c r="O15" s="8">
        <f>'MHB2007'!F15</f>
        <v>0</v>
      </c>
      <c r="P15" s="8">
        <f>'MHB2006'!F15</f>
        <v>0</v>
      </c>
      <c r="Q15" s="8">
        <f>'MHB2005'!F15</f>
        <v>0</v>
      </c>
      <c r="R15" s="8">
        <f>'MHB2004'!F15</f>
        <v>0</v>
      </c>
      <c r="S15" s="8">
        <f>'MHB2003'!F15</f>
        <v>0</v>
      </c>
      <c r="T15" s="8">
        <f>'MHB2002'!F15</f>
        <v>0</v>
      </c>
      <c r="U15" s="8">
        <f>'MHB2001'!F15</f>
        <v>0</v>
      </c>
    </row>
    <row r="16" spans="1:21" s="8" customFormat="1" x14ac:dyDescent="0.3">
      <c r="A16" s="8" t="s">
        <v>9</v>
      </c>
      <c r="B16" s="8">
        <f>'MHB2020'!F16</f>
        <v>0</v>
      </c>
      <c r="C16" s="8">
        <f>'MHB2019'!F16</f>
        <v>0</v>
      </c>
      <c r="D16" s="8">
        <f>'MHB2018'!F16</f>
        <v>0</v>
      </c>
      <c r="E16" s="8">
        <f>'MHB2017'!F16</f>
        <v>0</v>
      </c>
      <c r="F16" s="8">
        <f>'MHB2016'!F16</f>
        <v>0</v>
      </c>
      <c r="G16" s="8">
        <f>'MHB2015'!F16</f>
        <v>0</v>
      </c>
      <c r="H16" s="8">
        <f>'MHB2014'!F16</f>
        <v>0</v>
      </c>
      <c r="I16" s="8">
        <f>'MHB2013'!F16</f>
        <v>0</v>
      </c>
      <c r="J16" s="8">
        <f>'MHB2012'!F16</f>
        <v>0</v>
      </c>
      <c r="K16" s="8">
        <f>'MHB2011'!F16</f>
        <v>0</v>
      </c>
      <c r="L16" s="8">
        <f>'MHB2010'!F16</f>
        <v>0</v>
      </c>
      <c r="M16" s="8">
        <f>'MHB2009'!F16</f>
        <v>0</v>
      </c>
      <c r="N16" s="8">
        <f>'MHB2008'!F16</f>
        <v>0</v>
      </c>
      <c r="O16" s="8">
        <f>'MHB2007'!F16</f>
        <v>0</v>
      </c>
      <c r="P16" s="8">
        <f>'MHB2006'!F16</f>
        <v>0</v>
      </c>
      <c r="Q16" s="8">
        <f>'MHB2005'!F16</f>
        <v>0</v>
      </c>
      <c r="R16" s="8">
        <f>'MHB2004'!F16</f>
        <v>0</v>
      </c>
      <c r="S16" s="8">
        <f>'MHB2003'!F16</f>
        <v>0</v>
      </c>
      <c r="T16" s="8">
        <f>'MHB2002'!F16</f>
        <v>0</v>
      </c>
      <c r="U16" s="8">
        <f>'MHB2001'!F16</f>
        <v>0</v>
      </c>
    </row>
    <row r="17" spans="1:21" s="8" customFormat="1" x14ac:dyDescent="0.3">
      <c r="A17" s="8" t="s">
        <v>10</v>
      </c>
      <c r="B17" s="8">
        <f>'MHB2020'!F17</f>
        <v>0</v>
      </c>
      <c r="C17" s="8">
        <f>'MHB2019'!F17</f>
        <v>0</v>
      </c>
      <c r="D17" s="8">
        <f>'MHB2018'!F17</f>
        <v>0</v>
      </c>
      <c r="E17" s="8">
        <f>'MHB2017'!F17</f>
        <v>0</v>
      </c>
      <c r="F17" s="8">
        <f>'MHB2016'!F17</f>
        <v>0</v>
      </c>
      <c r="G17" s="8">
        <f>'MHB2015'!F17</f>
        <v>0</v>
      </c>
      <c r="H17" s="8">
        <f>'MHB2014'!F17</f>
        <v>0</v>
      </c>
      <c r="I17" s="8">
        <f>'MHB2013'!F17</f>
        <v>0</v>
      </c>
      <c r="J17" s="8">
        <f>'MHB2012'!F17</f>
        <v>0</v>
      </c>
      <c r="K17" s="8">
        <f>'MHB2011'!F17</f>
        <v>0</v>
      </c>
      <c r="L17" s="8">
        <f>'MHB2010'!F17</f>
        <v>0</v>
      </c>
      <c r="M17" s="8">
        <f>'MHB2009'!F17</f>
        <v>0</v>
      </c>
      <c r="N17" s="8">
        <f>'MHB2008'!F17</f>
        <v>0</v>
      </c>
      <c r="O17" s="8">
        <f>'MHB2007'!F17</f>
        <v>0</v>
      </c>
      <c r="P17" s="8">
        <f>'MHB2006'!F17</f>
        <v>0</v>
      </c>
      <c r="Q17" s="8">
        <f>'MHB2005'!F17</f>
        <v>0</v>
      </c>
      <c r="R17" s="8">
        <f>'MHB2004'!F17</f>
        <v>0</v>
      </c>
      <c r="S17" s="8">
        <f>'MHB2003'!F17</f>
        <v>0</v>
      </c>
      <c r="T17" s="8">
        <f>'MHB2002'!F17</f>
        <v>0</v>
      </c>
      <c r="U17" s="8">
        <f>'MHB2001'!F17</f>
        <v>0</v>
      </c>
    </row>
    <row r="18" spans="1:21" s="8" customFormat="1" x14ac:dyDescent="0.3">
      <c r="A18" s="8" t="s">
        <v>35</v>
      </c>
      <c r="B18" s="8">
        <f>'MHB2020'!F18</f>
        <v>0</v>
      </c>
      <c r="C18" s="8">
        <f>'MHB2019'!F18</f>
        <v>0</v>
      </c>
      <c r="D18" s="8">
        <f>'MHB2018'!F18</f>
        <v>0</v>
      </c>
      <c r="E18" s="8">
        <f>'MHB2017'!F18</f>
        <v>0</v>
      </c>
      <c r="F18" s="8">
        <f>'MHB2016'!F18</f>
        <v>0</v>
      </c>
      <c r="G18" s="8">
        <f>'MHB2015'!F18</f>
        <v>0</v>
      </c>
      <c r="H18" s="8">
        <f>'MHB2014'!F18</f>
        <v>0</v>
      </c>
      <c r="I18" s="8">
        <f>'MHB2013'!F18</f>
        <v>0</v>
      </c>
      <c r="J18" s="8">
        <f>'MHB2012'!F18</f>
        <v>0</v>
      </c>
      <c r="K18" s="8">
        <f>'MHB2011'!F18</f>
        <v>0</v>
      </c>
      <c r="L18" s="8">
        <f>'MHB2010'!F18</f>
        <v>0</v>
      </c>
      <c r="M18" s="8">
        <f>'MHB2009'!F18</f>
        <v>0</v>
      </c>
      <c r="N18" s="8">
        <f>'MHB2008'!F18</f>
        <v>0</v>
      </c>
      <c r="O18" s="8">
        <f>'MHB2007'!F18</f>
        <v>0</v>
      </c>
      <c r="P18" s="8">
        <f>'MHB2006'!F18</f>
        <v>0</v>
      </c>
      <c r="Q18" s="8">
        <f>'MHB2005'!F18</f>
        <v>0</v>
      </c>
      <c r="R18" s="8">
        <f>'MHB2004'!F18</f>
        <v>0</v>
      </c>
      <c r="S18" s="8">
        <f>'MHB2003'!F18</f>
        <v>0</v>
      </c>
      <c r="T18" s="8">
        <f>'MHB2002'!F18</f>
        <v>0</v>
      </c>
      <c r="U18" s="8">
        <f>'MHB2001'!F18</f>
        <v>0</v>
      </c>
    </row>
    <row r="19" spans="1:21" s="8" customFormat="1" x14ac:dyDescent="0.3">
      <c r="A19" s="8" t="s">
        <v>12</v>
      </c>
      <c r="B19" s="8">
        <f>'MHB2020'!F19</f>
        <v>0</v>
      </c>
      <c r="C19" s="8">
        <f>'MHB2019'!F19</f>
        <v>0</v>
      </c>
      <c r="D19" s="8">
        <f>'MHB2018'!F19</f>
        <v>0</v>
      </c>
      <c r="E19" s="8">
        <f>'MHB2017'!F19</f>
        <v>0</v>
      </c>
      <c r="F19" s="8">
        <f>'MHB2016'!F19</f>
        <v>0</v>
      </c>
      <c r="G19" s="8">
        <f>'MHB2015'!F19</f>
        <v>0</v>
      </c>
      <c r="H19" s="8">
        <f>'MHB2014'!F19</f>
        <v>0</v>
      </c>
      <c r="I19" s="8">
        <f>'MHB2013'!F19</f>
        <v>0</v>
      </c>
      <c r="J19" s="8">
        <f>'MHB2012'!F19</f>
        <v>0</v>
      </c>
      <c r="K19" s="8">
        <f>'MHB2011'!F19</f>
        <v>0</v>
      </c>
      <c r="L19" s="8">
        <f>'MHB2010'!F19</f>
        <v>0</v>
      </c>
      <c r="M19" s="8">
        <f>'MHB2009'!F19</f>
        <v>0</v>
      </c>
      <c r="N19" s="8">
        <f>'MHB2008'!F19</f>
        <v>0</v>
      </c>
      <c r="O19" s="8">
        <f>'MHB2007'!F19</f>
        <v>0</v>
      </c>
      <c r="P19" s="8">
        <f>'MHB2006'!F19</f>
        <v>0</v>
      </c>
      <c r="Q19" s="8">
        <f>'MHB2005'!F19</f>
        <v>0</v>
      </c>
      <c r="R19" s="8">
        <f>'MHB2004'!F19</f>
        <v>0</v>
      </c>
      <c r="S19" s="8">
        <f>'MHB2003'!F19</f>
        <v>0</v>
      </c>
      <c r="T19" s="8">
        <f>'MHB2002'!F19</f>
        <v>0</v>
      </c>
      <c r="U19" s="8">
        <f>'MHB2001'!F19</f>
        <v>0</v>
      </c>
    </row>
    <row r="20" spans="1:21" s="28" customFormat="1" x14ac:dyDescent="0.3">
      <c r="A20" s="28" t="s">
        <v>36</v>
      </c>
      <c r="B20" s="28">
        <f>'MHB2020'!F20</f>
        <v>0</v>
      </c>
      <c r="C20" s="28">
        <f>'MHB2019'!F20</f>
        <v>0</v>
      </c>
      <c r="D20" s="28">
        <f>'MHB2018'!F20</f>
        <v>0</v>
      </c>
      <c r="E20" s="28">
        <f>'MHB2017'!F20</f>
        <v>0</v>
      </c>
      <c r="F20" s="28">
        <f>'MHB2016'!F20</f>
        <v>0</v>
      </c>
      <c r="G20" s="28">
        <f>'MHB2015'!F20</f>
        <v>0</v>
      </c>
      <c r="H20" s="28">
        <f>'MHB2014'!F20</f>
        <v>0</v>
      </c>
      <c r="I20" s="28">
        <f>'MHB2013'!F20</f>
        <v>0</v>
      </c>
      <c r="J20" s="28">
        <f>'MHB2012'!F20</f>
        <v>0</v>
      </c>
      <c r="K20" s="28">
        <f>'MHB2011'!F20</f>
        <v>0</v>
      </c>
      <c r="L20" s="28">
        <f>'MHB2010'!F20</f>
        <v>0</v>
      </c>
      <c r="M20" s="28">
        <f>'MHB2009'!F20</f>
        <v>0</v>
      </c>
      <c r="N20" s="28">
        <f>'MHB2008'!F20</f>
        <v>0</v>
      </c>
      <c r="O20" s="28">
        <f>'MHB2007'!F20</f>
        <v>0</v>
      </c>
      <c r="P20" s="28">
        <f>'MHB2006'!F20</f>
        <v>0</v>
      </c>
      <c r="Q20" s="28">
        <f>'MHB2005'!F20</f>
        <v>0</v>
      </c>
      <c r="R20" s="28">
        <f>'MHB2004'!F20</f>
        <v>0</v>
      </c>
      <c r="S20" s="28">
        <f>'MHB2003'!F20</f>
        <v>0</v>
      </c>
      <c r="T20" s="28">
        <f>'MHB2002'!F20</f>
        <v>0</v>
      </c>
      <c r="U20" s="28">
        <f>'MHB2001'!F20</f>
        <v>0</v>
      </c>
    </row>
    <row r="21" spans="1:21" s="29" customFormat="1" x14ac:dyDescent="0.3">
      <c r="A21" s="29" t="s">
        <v>5</v>
      </c>
      <c r="B21" s="29">
        <f>'MHB2020'!F21</f>
        <v>0</v>
      </c>
      <c r="C21" s="29">
        <f>'MHB2019'!F21</f>
        <v>0</v>
      </c>
      <c r="D21" s="29">
        <f>'MHB2018'!F21</f>
        <v>0</v>
      </c>
      <c r="E21" s="29">
        <f>'MHB2017'!F21</f>
        <v>0</v>
      </c>
      <c r="F21" s="29">
        <f>'MHB2016'!F21</f>
        <v>0</v>
      </c>
      <c r="G21" s="29">
        <f>'MHB2015'!F21</f>
        <v>0</v>
      </c>
      <c r="H21" s="29">
        <f>'MHB2014'!F21</f>
        <v>0</v>
      </c>
      <c r="I21" s="29">
        <f>'MHB2013'!F21</f>
        <v>0</v>
      </c>
      <c r="J21" s="29">
        <f>'MHB2012'!F21</f>
        <v>0</v>
      </c>
      <c r="K21" s="29">
        <f>'MHB2011'!F21</f>
        <v>0</v>
      </c>
      <c r="L21" s="29">
        <f>'MHB2010'!F21</f>
        <v>0</v>
      </c>
      <c r="M21" s="29">
        <f>'MHB2009'!F21</f>
        <v>0</v>
      </c>
      <c r="N21" s="29">
        <f>'MHB2008'!F21</f>
        <v>0</v>
      </c>
      <c r="O21" s="29">
        <f>'MHB2007'!F21</f>
        <v>0</v>
      </c>
      <c r="P21" s="29">
        <f>'MHB2006'!F21</f>
        <v>0</v>
      </c>
      <c r="Q21" s="29">
        <f>'MHB2005'!F21</f>
        <v>0</v>
      </c>
      <c r="R21" s="29">
        <f>'MHB2004'!F21</f>
        <v>0</v>
      </c>
      <c r="S21" s="29">
        <f>'MHB2003'!F21</f>
        <v>0</v>
      </c>
      <c r="T21" s="29">
        <f>'MHB2002'!F21</f>
        <v>0</v>
      </c>
      <c r="U21" s="29">
        <f>'MHB2001'!F21</f>
        <v>0</v>
      </c>
    </row>
    <row r="22" spans="1:21" s="29" customFormat="1" x14ac:dyDescent="0.3">
      <c r="A22" s="29" t="s">
        <v>6</v>
      </c>
      <c r="B22" s="29">
        <f>'MHB2020'!F22</f>
        <v>0</v>
      </c>
      <c r="C22" s="29">
        <f>'MHB2019'!F22</f>
        <v>0</v>
      </c>
      <c r="D22" s="29">
        <f>'MHB2018'!F22</f>
        <v>0</v>
      </c>
      <c r="E22" s="29">
        <f>'MHB2017'!F22</f>
        <v>0</v>
      </c>
      <c r="F22" s="29">
        <f>'MHB2016'!F22</f>
        <v>0</v>
      </c>
      <c r="G22" s="29">
        <f>'MHB2015'!F22</f>
        <v>0</v>
      </c>
      <c r="H22" s="29">
        <f>'MHB2014'!F22</f>
        <v>0</v>
      </c>
      <c r="I22" s="29">
        <f>'MHB2013'!F22</f>
        <v>0</v>
      </c>
      <c r="J22" s="29">
        <f>'MHB2012'!F22</f>
        <v>0</v>
      </c>
      <c r="K22" s="29">
        <f>'MHB2011'!F22</f>
        <v>0</v>
      </c>
      <c r="L22" s="29">
        <f>'MHB2010'!F22</f>
        <v>0</v>
      </c>
      <c r="M22" s="29">
        <f>'MHB2009'!F22</f>
        <v>0</v>
      </c>
      <c r="N22" s="29">
        <f>'MHB2008'!F22</f>
        <v>0</v>
      </c>
      <c r="O22" s="29">
        <f>'MHB2007'!F22</f>
        <v>0</v>
      </c>
      <c r="P22" s="29">
        <f>'MHB2006'!F22</f>
        <v>0</v>
      </c>
      <c r="Q22" s="29">
        <f>'MHB2005'!F22</f>
        <v>0</v>
      </c>
      <c r="R22" s="29">
        <f>'MHB2004'!F22</f>
        <v>0</v>
      </c>
      <c r="S22" s="29">
        <f>'MHB2003'!F22</f>
        <v>0</v>
      </c>
      <c r="T22" s="29">
        <f>'MHB2002'!F22</f>
        <v>0</v>
      </c>
      <c r="U22" s="29">
        <f>'MHB2001'!F22</f>
        <v>0</v>
      </c>
    </row>
    <row r="23" spans="1:21" s="29" customFormat="1" x14ac:dyDescent="0.3">
      <c r="A23" s="29" t="s">
        <v>33</v>
      </c>
      <c r="B23" s="29">
        <f>'MHB2020'!F23</f>
        <v>0</v>
      </c>
      <c r="C23" s="29">
        <f>'MHB2019'!F23</f>
        <v>0</v>
      </c>
      <c r="D23" s="29">
        <f>'MHB2018'!F23</f>
        <v>0</v>
      </c>
      <c r="E23" s="29">
        <f>'MHB2017'!F23</f>
        <v>0</v>
      </c>
      <c r="F23" s="29">
        <f>'MHB2016'!F23</f>
        <v>0</v>
      </c>
      <c r="G23" s="29">
        <f>'MHB2015'!F23</f>
        <v>0</v>
      </c>
      <c r="H23" s="29">
        <f>'MHB2014'!F23</f>
        <v>0</v>
      </c>
      <c r="I23" s="29">
        <f>'MHB2013'!F23</f>
        <v>0</v>
      </c>
      <c r="J23" s="29">
        <f>'MHB2012'!F23</f>
        <v>0</v>
      </c>
      <c r="K23" s="29">
        <f>'MHB2011'!F23</f>
        <v>0</v>
      </c>
      <c r="L23" s="29">
        <f>'MHB2010'!F23</f>
        <v>0</v>
      </c>
      <c r="M23" s="29">
        <f>'MHB2009'!F23</f>
        <v>0</v>
      </c>
      <c r="N23" s="29">
        <f>'MHB2008'!F23</f>
        <v>0</v>
      </c>
      <c r="O23" s="29">
        <f>'MHB2007'!F23</f>
        <v>0</v>
      </c>
      <c r="P23" s="29">
        <f>'MHB2006'!F23</f>
        <v>0</v>
      </c>
      <c r="Q23" s="29">
        <f>'MHB2005'!F23</f>
        <v>0</v>
      </c>
      <c r="R23" s="29">
        <f>'MHB2004'!F23</f>
        <v>0</v>
      </c>
      <c r="S23" s="29">
        <f>'MHB2003'!F23</f>
        <v>0</v>
      </c>
      <c r="T23" s="29">
        <f>'MHB2002'!F23</f>
        <v>0</v>
      </c>
      <c r="U23" s="29">
        <f>'MHB2001'!F23</f>
        <v>0</v>
      </c>
    </row>
    <row r="24" spans="1:21" s="29" customFormat="1" x14ac:dyDescent="0.3">
      <c r="A24" s="29" t="s">
        <v>8</v>
      </c>
      <c r="B24" s="29">
        <f>'MHB2020'!F24</f>
        <v>0</v>
      </c>
      <c r="C24" s="29">
        <f>'MHB2019'!F24</f>
        <v>0</v>
      </c>
      <c r="D24" s="29">
        <f>'MHB2018'!F24</f>
        <v>0</v>
      </c>
      <c r="E24" s="29">
        <f>'MHB2017'!F24</f>
        <v>0</v>
      </c>
      <c r="F24" s="29">
        <f>'MHB2016'!F24</f>
        <v>0</v>
      </c>
      <c r="G24" s="29">
        <f>'MHB2015'!F24</f>
        <v>0</v>
      </c>
      <c r="H24" s="29">
        <f>'MHB2014'!F24</f>
        <v>0</v>
      </c>
      <c r="I24" s="29">
        <f>'MHB2013'!F24</f>
        <v>0</v>
      </c>
      <c r="J24" s="29">
        <f>'MHB2012'!F24</f>
        <v>0</v>
      </c>
      <c r="K24" s="29">
        <f>'MHB2011'!F24</f>
        <v>0</v>
      </c>
      <c r="L24" s="29">
        <f>'MHB2010'!F24</f>
        <v>0</v>
      </c>
      <c r="M24" s="29">
        <f>'MHB2009'!F24</f>
        <v>0</v>
      </c>
      <c r="N24" s="29">
        <f>'MHB2008'!F24</f>
        <v>0</v>
      </c>
      <c r="O24" s="29">
        <f>'MHB2007'!F24</f>
        <v>0</v>
      </c>
      <c r="P24" s="29">
        <f>'MHB2006'!F24</f>
        <v>0</v>
      </c>
      <c r="Q24" s="29">
        <f>'MHB2005'!F24</f>
        <v>0</v>
      </c>
      <c r="R24" s="29">
        <f>'MHB2004'!F24</f>
        <v>0</v>
      </c>
      <c r="S24" s="29">
        <f>'MHB2003'!F24</f>
        <v>0</v>
      </c>
      <c r="T24" s="29">
        <f>'MHB2002'!F24</f>
        <v>0</v>
      </c>
      <c r="U24" s="29">
        <f>'MHB2001'!F24</f>
        <v>0</v>
      </c>
    </row>
    <row r="25" spans="1:21" s="29" customFormat="1" x14ac:dyDescent="0.3">
      <c r="A25" s="29" t="s">
        <v>9</v>
      </c>
      <c r="B25" s="29">
        <f>'MHB2020'!F25</f>
        <v>0</v>
      </c>
      <c r="C25" s="29">
        <f>'MHB2019'!F25</f>
        <v>0</v>
      </c>
      <c r="D25" s="29">
        <f>'MHB2018'!F25</f>
        <v>0</v>
      </c>
      <c r="E25" s="29">
        <f>'MHB2017'!F25</f>
        <v>0</v>
      </c>
      <c r="F25" s="29">
        <f>'MHB2016'!F25</f>
        <v>0</v>
      </c>
      <c r="G25" s="29">
        <f>'MHB2015'!F25</f>
        <v>0</v>
      </c>
      <c r="H25" s="29">
        <f>'MHB2014'!F25</f>
        <v>0</v>
      </c>
      <c r="I25" s="29">
        <f>'MHB2013'!F25</f>
        <v>0</v>
      </c>
      <c r="J25" s="29">
        <f>'MHB2012'!F25</f>
        <v>0</v>
      </c>
      <c r="K25" s="29">
        <f>'MHB2011'!F25</f>
        <v>0</v>
      </c>
      <c r="L25" s="29">
        <f>'MHB2010'!F25</f>
        <v>0</v>
      </c>
      <c r="M25" s="29">
        <f>'MHB2009'!F25</f>
        <v>0</v>
      </c>
      <c r="N25" s="29">
        <f>'MHB2008'!F25</f>
        <v>0</v>
      </c>
      <c r="O25" s="29">
        <f>'MHB2007'!F25</f>
        <v>0</v>
      </c>
      <c r="P25" s="29">
        <f>'MHB2006'!F25</f>
        <v>0</v>
      </c>
      <c r="Q25" s="29">
        <f>'MHB2005'!F25</f>
        <v>0</v>
      </c>
      <c r="R25" s="29">
        <f>'MHB2004'!F25</f>
        <v>0</v>
      </c>
      <c r="S25" s="29">
        <f>'MHB2003'!F25</f>
        <v>0</v>
      </c>
      <c r="T25" s="29">
        <f>'MHB2002'!F25</f>
        <v>0</v>
      </c>
      <c r="U25" s="29">
        <f>'MHB2001'!F25</f>
        <v>0</v>
      </c>
    </row>
    <row r="26" spans="1:21" s="29" customFormat="1" x14ac:dyDescent="0.3">
      <c r="A26" s="29" t="s">
        <v>10</v>
      </c>
      <c r="B26" s="29">
        <f>'MHB2020'!F26</f>
        <v>0</v>
      </c>
      <c r="C26" s="29">
        <f>'MHB2019'!F26</f>
        <v>0</v>
      </c>
      <c r="D26" s="29">
        <f>'MHB2018'!F26</f>
        <v>0</v>
      </c>
      <c r="E26" s="29">
        <f>'MHB2017'!F26</f>
        <v>0</v>
      </c>
      <c r="F26" s="29">
        <f>'MHB2016'!F26</f>
        <v>0</v>
      </c>
      <c r="G26" s="29">
        <f>'MHB2015'!F26</f>
        <v>0</v>
      </c>
      <c r="H26" s="29">
        <f>'MHB2014'!F26</f>
        <v>0</v>
      </c>
      <c r="I26" s="29">
        <f>'MHB2013'!F26</f>
        <v>0</v>
      </c>
      <c r="J26" s="29">
        <f>'MHB2012'!F26</f>
        <v>0</v>
      </c>
      <c r="K26" s="29">
        <f>'MHB2011'!F26</f>
        <v>0</v>
      </c>
      <c r="L26" s="29">
        <f>'MHB2010'!F26</f>
        <v>0</v>
      </c>
      <c r="M26" s="29">
        <f>'MHB2009'!F26</f>
        <v>0</v>
      </c>
      <c r="N26" s="29">
        <f>'MHB2008'!F26</f>
        <v>0</v>
      </c>
      <c r="O26" s="29">
        <f>'MHB2007'!F26</f>
        <v>0</v>
      </c>
      <c r="P26" s="29">
        <f>'MHB2006'!F26</f>
        <v>0</v>
      </c>
      <c r="Q26" s="29">
        <f>'MHB2005'!F26</f>
        <v>0</v>
      </c>
      <c r="R26" s="29">
        <f>'MHB2004'!F26</f>
        <v>0</v>
      </c>
      <c r="S26" s="29">
        <f>'MHB2003'!F26</f>
        <v>0</v>
      </c>
      <c r="T26" s="29">
        <f>'MHB2002'!F26</f>
        <v>0</v>
      </c>
      <c r="U26" s="29">
        <f>'MHB2001'!F26</f>
        <v>0</v>
      </c>
    </row>
    <row r="27" spans="1:21" s="29" customFormat="1" x14ac:dyDescent="0.3">
      <c r="A27" s="29" t="s">
        <v>35</v>
      </c>
      <c r="B27" s="29">
        <f>'MHB2020'!F27</f>
        <v>0</v>
      </c>
      <c r="C27" s="29">
        <f>'MHB2019'!F27</f>
        <v>0</v>
      </c>
      <c r="D27" s="29">
        <f>'MHB2018'!F27</f>
        <v>0</v>
      </c>
      <c r="E27" s="29">
        <f>'MHB2017'!F27</f>
        <v>0</v>
      </c>
      <c r="F27" s="29">
        <f>'MHB2016'!F27</f>
        <v>0</v>
      </c>
      <c r="G27" s="29">
        <f>'MHB2015'!F27</f>
        <v>0</v>
      </c>
      <c r="H27" s="29">
        <f>'MHB2014'!F27</f>
        <v>0</v>
      </c>
      <c r="I27" s="29">
        <f>'MHB2013'!F27</f>
        <v>0</v>
      </c>
      <c r="J27" s="29">
        <f>'MHB2012'!F27</f>
        <v>0</v>
      </c>
      <c r="K27" s="29">
        <f>'MHB2011'!F27</f>
        <v>0</v>
      </c>
      <c r="L27" s="29">
        <f>'MHB2010'!F27</f>
        <v>0</v>
      </c>
      <c r="M27" s="29">
        <f>'MHB2009'!F27</f>
        <v>0</v>
      </c>
      <c r="N27" s="29">
        <f>'MHB2008'!F27</f>
        <v>0</v>
      </c>
      <c r="O27" s="29">
        <f>'MHB2007'!F27</f>
        <v>0</v>
      </c>
      <c r="P27" s="29">
        <f>'MHB2006'!F27</f>
        <v>0</v>
      </c>
      <c r="Q27" s="29">
        <f>'MHB2005'!F27</f>
        <v>0</v>
      </c>
      <c r="R27" s="29">
        <f>'MHB2004'!F27</f>
        <v>0</v>
      </c>
      <c r="S27" s="29">
        <f>'MHB2003'!F27</f>
        <v>0</v>
      </c>
      <c r="T27" s="29">
        <f>'MHB2002'!F27</f>
        <v>0</v>
      </c>
      <c r="U27" s="29">
        <f>'MHB2001'!F27</f>
        <v>0</v>
      </c>
    </row>
    <row r="28" spans="1:21" s="29" customFormat="1" x14ac:dyDescent="0.3">
      <c r="A28" s="29" t="s">
        <v>12</v>
      </c>
      <c r="B28" s="29">
        <f>'MHB2020'!F28</f>
        <v>0</v>
      </c>
      <c r="C28" s="29">
        <f>'MHB2019'!F28</f>
        <v>0</v>
      </c>
      <c r="D28" s="29">
        <f>'MHB2018'!F28</f>
        <v>0</v>
      </c>
      <c r="E28" s="29">
        <f>'MHB2017'!F28</f>
        <v>0</v>
      </c>
      <c r="F28" s="29">
        <f>'MHB2016'!F28</f>
        <v>0</v>
      </c>
      <c r="G28" s="29">
        <f>'MHB2015'!F28</f>
        <v>0</v>
      </c>
      <c r="H28" s="29">
        <f>'MHB2014'!F28</f>
        <v>0</v>
      </c>
      <c r="I28" s="29">
        <f>'MHB2013'!F28</f>
        <v>0</v>
      </c>
      <c r="J28" s="29">
        <f>'MHB2012'!F28</f>
        <v>0</v>
      </c>
      <c r="K28" s="29">
        <f>'MHB2011'!F28</f>
        <v>0</v>
      </c>
      <c r="L28" s="29">
        <f>'MHB2010'!F28</f>
        <v>0</v>
      </c>
      <c r="M28" s="29">
        <f>'MHB2009'!F28</f>
        <v>0</v>
      </c>
      <c r="N28" s="29">
        <f>'MHB2008'!F28</f>
        <v>0</v>
      </c>
      <c r="O28" s="29">
        <f>'MHB2007'!F28</f>
        <v>0</v>
      </c>
      <c r="P28" s="29">
        <f>'MHB2006'!F28</f>
        <v>0</v>
      </c>
      <c r="Q28" s="29">
        <f>'MHB2005'!F28</f>
        <v>0</v>
      </c>
      <c r="R28" s="29">
        <f>'MHB2004'!F28</f>
        <v>0</v>
      </c>
      <c r="S28" s="29">
        <f>'MHB2003'!F28</f>
        <v>0</v>
      </c>
      <c r="T28" s="29">
        <f>'MHB2002'!F28</f>
        <v>0</v>
      </c>
      <c r="U28" s="29">
        <f>'MHB2001'!F28</f>
        <v>0</v>
      </c>
    </row>
    <row r="29" spans="1:21" s="30" customFormat="1" x14ac:dyDescent="0.3">
      <c r="A29" s="30" t="s">
        <v>38</v>
      </c>
      <c r="B29" s="30">
        <f>'MHB2020'!F29</f>
        <v>0</v>
      </c>
      <c r="C29" s="30">
        <f>'MHB2019'!F29</f>
        <v>0</v>
      </c>
      <c r="D29" s="30">
        <f>'MHB2018'!F29</f>
        <v>0</v>
      </c>
      <c r="E29" s="30">
        <f>'MHB2017'!F29</f>
        <v>0</v>
      </c>
      <c r="F29" s="30">
        <f>'MHB2016'!F29</f>
        <v>0</v>
      </c>
      <c r="G29" s="30">
        <f>'MHB2015'!F29</f>
        <v>0</v>
      </c>
      <c r="H29" s="30">
        <f>'MHB2014'!F29</f>
        <v>0</v>
      </c>
      <c r="I29" s="30">
        <f>'MHB2013'!F29</f>
        <v>0</v>
      </c>
      <c r="J29" s="30">
        <f>'MHB2012'!F29</f>
        <v>0</v>
      </c>
      <c r="K29" s="30">
        <f>'MHB2011'!F29</f>
        <v>0</v>
      </c>
      <c r="L29" s="30">
        <f>'MHB2010'!F29</f>
        <v>0</v>
      </c>
      <c r="M29" s="30">
        <f>'MHB2009'!F29</f>
        <v>0</v>
      </c>
      <c r="N29" s="30">
        <f>'MHB2008'!F29</f>
        <v>0</v>
      </c>
      <c r="O29" s="30">
        <f>'MHB2007'!F29</f>
        <v>0</v>
      </c>
      <c r="P29" s="30">
        <f>'MHB2006'!F29</f>
        <v>0</v>
      </c>
      <c r="Q29" s="30">
        <f>'MHB2005'!F29</f>
        <v>0</v>
      </c>
      <c r="R29" s="30">
        <f>'MHB2004'!F29</f>
        <v>0</v>
      </c>
      <c r="S29" s="30">
        <f>'MHB2003'!F29</f>
        <v>0</v>
      </c>
      <c r="T29" s="30">
        <f>'MHB2002'!F29</f>
        <v>0</v>
      </c>
      <c r="U29" s="30">
        <f>'MHB2001'!F29</f>
        <v>0</v>
      </c>
    </row>
    <row r="30" spans="1:21" s="10" customFormat="1" x14ac:dyDescent="0.3">
      <c r="A30" s="10" t="s">
        <v>5</v>
      </c>
      <c r="B30" s="10">
        <f>'MHB2020'!F30</f>
        <v>0</v>
      </c>
      <c r="C30" s="10">
        <f>'MHB2019'!F30</f>
        <v>0</v>
      </c>
      <c r="D30" s="10">
        <f>'MHB2018'!F30</f>
        <v>0</v>
      </c>
      <c r="E30" s="10">
        <f>'MHB2017'!F30</f>
        <v>0</v>
      </c>
      <c r="F30" s="10">
        <f>'MHB2016'!F30</f>
        <v>0</v>
      </c>
      <c r="G30" s="10">
        <f>'MHB2015'!F30</f>
        <v>0</v>
      </c>
      <c r="H30" s="10">
        <f>'MHB2014'!F30</f>
        <v>0</v>
      </c>
      <c r="I30" s="10">
        <f>'MHB2013'!F30</f>
        <v>0</v>
      </c>
      <c r="J30" s="10">
        <f>'MHB2012'!F30</f>
        <v>0</v>
      </c>
      <c r="K30" s="10">
        <f>'MHB2011'!F30</f>
        <v>0</v>
      </c>
      <c r="L30" s="10">
        <f>'MHB2010'!F30</f>
        <v>0</v>
      </c>
      <c r="M30" s="10">
        <f>'MHB2009'!F30</f>
        <v>0</v>
      </c>
      <c r="N30" s="10">
        <f>'MHB2008'!F30</f>
        <v>0</v>
      </c>
      <c r="O30" s="10">
        <f>'MHB2007'!F30</f>
        <v>0</v>
      </c>
      <c r="P30" s="10">
        <f>'MHB2006'!F30</f>
        <v>0</v>
      </c>
      <c r="Q30" s="10">
        <f>'MHB2005'!F30</f>
        <v>0</v>
      </c>
      <c r="R30" s="10">
        <f>'MHB2004'!F30</f>
        <v>0</v>
      </c>
      <c r="S30" s="10">
        <f>'MHB2003'!F30</f>
        <v>0</v>
      </c>
      <c r="T30" s="10">
        <f>'MHB2002'!F30</f>
        <v>0</v>
      </c>
      <c r="U30" s="10">
        <f>'MHB2001'!F30</f>
        <v>0</v>
      </c>
    </row>
    <row r="31" spans="1:21" s="10" customFormat="1" x14ac:dyDescent="0.3">
      <c r="A31" s="10" t="s">
        <v>6</v>
      </c>
      <c r="B31" s="10">
        <f>'MHB2020'!F31</f>
        <v>0</v>
      </c>
      <c r="C31" s="10">
        <f>'MHB2019'!F31</f>
        <v>0</v>
      </c>
      <c r="D31" s="10">
        <f>'MHB2018'!F31</f>
        <v>0</v>
      </c>
      <c r="E31" s="10">
        <f>'MHB2017'!F31</f>
        <v>0</v>
      </c>
      <c r="F31" s="10">
        <f>'MHB2016'!F31</f>
        <v>0</v>
      </c>
      <c r="G31" s="10">
        <f>'MHB2015'!F31</f>
        <v>0</v>
      </c>
      <c r="H31" s="10">
        <f>'MHB2014'!F31</f>
        <v>0</v>
      </c>
      <c r="I31" s="10">
        <f>'MHB2013'!F31</f>
        <v>0</v>
      </c>
      <c r="J31" s="10">
        <f>'MHB2012'!F31</f>
        <v>0</v>
      </c>
      <c r="K31" s="10">
        <f>'MHB2011'!F31</f>
        <v>0</v>
      </c>
      <c r="L31" s="10">
        <f>'MHB2010'!F31</f>
        <v>0</v>
      </c>
      <c r="M31" s="10">
        <f>'MHB2009'!F31</f>
        <v>0</v>
      </c>
      <c r="N31" s="10">
        <f>'MHB2008'!F31</f>
        <v>0</v>
      </c>
      <c r="O31" s="10">
        <f>'MHB2007'!F31</f>
        <v>0</v>
      </c>
      <c r="P31" s="10">
        <f>'MHB2006'!F31</f>
        <v>0</v>
      </c>
      <c r="Q31" s="10">
        <f>'MHB2005'!F31</f>
        <v>0</v>
      </c>
      <c r="R31" s="10">
        <f>'MHB2004'!F31</f>
        <v>0</v>
      </c>
      <c r="S31" s="10">
        <f>'MHB2003'!F31</f>
        <v>0</v>
      </c>
      <c r="T31" s="10">
        <f>'MHB2002'!F31</f>
        <v>0</v>
      </c>
      <c r="U31" s="10">
        <f>'MHB2001'!F31</f>
        <v>0</v>
      </c>
    </row>
    <row r="32" spans="1:21" s="10" customFormat="1" x14ac:dyDescent="0.3">
      <c r="A32" s="10" t="s">
        <v>33</v>
      </c>
      <c r="B32" s="10">
        <f>'MHB2020'!F32</f>
        <v>0</v>
      </c>
      <c r="C32" s="10">
        <f>'MHB2019'!F32</f>
        <v>0</v>
      </c>
      <c r="D32" s="10">
        <f>'MHB2018'!F32</f>
        <v>0</v>
      </c>
      <c r="E32" s="10">
        <f>'MHB2017'!F32</f>
        <v>0</v>
      </c>
      <c r="F32" s="10">
        <f>'MHB2016'!F32</f>
        <v>0</v>
      </c>
      <c r="G32" s="10">
        <f>'MHB2015'!F32</f>
        <v>0</v>
      </c>
      <c r="H32" s="10">
        <f>'MHB2014'!F32</f>
        <v>0</v>
      </c>
      <c r="I32" s="10">
        <f>'MHB2013'!F32</f>
        <v>0</v>
      </c>
      <c r="J32" s="10">
        <f>'MHB2012'!F32</f>
        <v>0</v>
      </c>
      <c r="K32" s="10">
        <f>'MHB2011'!F32</f>
        <v>0</v>
      </c>
      <c r="L32" s="10">
        <f>'MHB2010'!F32</f>
        <v>0</v>
      </c>
      <c r="M32" s="10">
        <f>'MHB2009'!F32</f>
        <v>0</v>
      </c>
      <c r="N32" s="10">
        <f>'MHB2008'!F32</f>
        <v>0</v>
      </c>
      <c r="O32" s="10">
        <f>'MHB2007'!F32</f>
        <v>0</v>
      </c>
      <c r="P32" s="10">
        <f>'MHB2006'!F32</f>
        <v>0</v>
      </c>
      <c r="Q32" s="10">
        <f>'MHB2005'!F32</f>
        <v>0</v>
      </c>
      <c r="R32" s="10">
        <f>'MHB2004'!F32</f>
        <v>0</v>
      </c>
      <c r="S32" s="10">
        <f>'MHB2003'!F32</f>
        <v>0</v>
      </c>
      <c r="T32" s="10">
        <f>'MHB2002'!F32</f>
        <v>0</v>
      </c>
      <c r="U32" s="10">
        <f>'MHB2001'!F32</f>
        <v>0</v>
      </c>
    </row>
    <row r="33" spans="1:21" s="10" customFormat="1" x14ac:dyDescent="0.3">
      <c r="A33" s="10" t="s">
        <v>8</v>
      </c>
      <c r="B33" s="10">
        <f>'MHB2020'!F33</f>
        <v>0</v>
      </c>
      <c r="C33" s="10">
        <f>'MHB2019'!F33</f>
        <v>0</v>
      </c>
      <c r="D33" s="10">
        <f>'MHB2018'!F33</f>
        <v>0</v>
      </c>
      <c r="E33" s="10">
        <f>'MHB2017'!F33</f>
        <v>0</v>
      </c>
      <c r="F33" s="10">
        <f>'MHB2016'!F33</f>
        <v>0</v>
      </c>
      <c r="G33" s="10">
        <f>'MHB2015'!F33</f>
        <v>0</v>
      </c>
      <c r="H33" s="10">
        <f>'MHB2014'!F33</f>
        <v>0</v>
      </c>
      <c r="I33" s="10">
        <f>'MHB2013'!F33</f>
        <v>0</v>
      </c>
      <c r="J33" s="10">
        <f>'MHB2012'!F33</f>
        <v>0</v>
      </c>
      <c r="K33" s="10">
        <f>'MHB2011'!F33</f>
        <v>0</v>
      </c>
      <c r="L33" s="10">
        <f>'MHB2010'!F33</f>
        <v>0</v>
      </c>
      <c r="M33" s="10">
        <f>'MHB2009'!F33</f>
        <v>0</v>
      </c>
      <c r="N33" s="10">
        <f>'MHB2008'!F33</f>
        <v>0</v>
      </c>
      <c r="O33" s="10">
        <f>'MHB2007'!F33</f>
        <v>0</v>
      </c>
      <c r="P33" s="10">
        <f>'MHB2006'!F33</f>
        <v>0</v>
      </c>
      <c r="Q33" s="10">
        <f>'MHB2005'!F33</f>
        <v>0</v>
      </c>
      <c r="R33" s="10">
        <f>'MHB2004'!F33</f>
        <v>0</v>
      </c>
      <c r="S33" s="10">
        <f>'MHB2003'!F33</f>
        <v>0</v>
      </c>
      <c r="T33" s="10">
        <f>'MHB2002'!F33</f>
        <v>0</v>
      </c>
      <c r="U33" s="10">
        <f>'MHB2001'!F33</f>
        <v>0</v>
      </c>
    </row>
    <row r="34" spans="1:21" s="10" customFormat="1" x14ac:dyDescent="0.3">
      <c r="A34" s="10" t="s">
        <v>9</v>
      </c>
      <c r="B34" s="10">
        <f>'MHB2020'!F34</f>
        <v>0</v>
      </c>
      <c r="C34" s="10">
        <f>'MHB2019'!F34</f>
        <v>0</v>
      </c>
      <c r="D34" s="10">
        <f>'MHB2018'!F34</f>
        <v>0</v>
      </c>
      <c r="E34" s="10">
        <f>'MHB2017'!F34</f>
        <v>0</v>
      </c>
      <c r="F34" s="10">
        <f>'MHB2016'!F34</f>
        <v>0</v>
      </c>
      <c r="G34" s="10">
        <f>'MHB2015'!F34</f>
        <v>0</v>
      </c>
      <c r="H34" s="10">
        <f>'MHB2014'!F34</f>
        <v>0</v>
      </c>
      <c r="I34" s="10">
        <f>'MHB2013'!F34</f>
        <v>0</v>
      </c>
      <c r="J34" s="10">
        <f>'MHB2012'!F34</f>
        <v>0</v>
      </c>
      <c r="K34" s="10">
        <f>'MHB2011'!F34</f>
        <v>0</v>
      </c>
      <c r="L34" s="10">
        <f>'MHB2010'!F34</f>
        <v>0</v>
      </c>
      <c r="M34" s="10">
        <f>'MHB2009'!F34</f>
        <v>0</v>
      </c>
      <c r="N34" s="10">
        <f>'MHB2008'!F34</f>
        <v>0</v>
      </c>
      <c r="O34" s="10">
        <f>'MHB2007'!F34</f>
        <v>0</v>
      </c>
      <c r="P34" s="10">
        <f>'MHB2006'!F34</f>
        <v>0</v>
      </c>
      <c r="Q34" s="10">
        <f>'MHB2005'!F34</f>
        <v>0</v>
      </c>
      <c r="R34" s="10">
        <f>'MHB2004'!F34</f>
        <v>0</v>
      </c>
      <c r="S34" s="10">
        <f>'MHB2003'!F34</f>
        <v>0</v>
      </c>
      <c r="T34" s="10">
        <f>'MHB2002'!F34</f>
        <v>0</v>
      </c>
      <c r="U34" s="10">
        <f>'MHB2001'!F34</f>
        <v>0</v>
      </c>
    </row>
    <row r="35" spans="1:21" s="10" customFormat="1" x14ac:dyDescent="0.3">
      <c r="A35" s="10" t="s">
        <v>10</v>
      </c>
      <c r="B35" s="10">
        <f>'MHB2020'!F35</f>
        <v>0</v>
      </c>
      <c r="C35" s="10">
        <f>'MHB2019'!F35</f>
        <v>0</v>
      </c>
      <c r="D35" s="10">
        <f>'MHB2018'!F35</f>
        <v>0</v>
      </c>
      <c r="E35" s="10">
        <f>'MHB2017'!F35</f>
        <v>0</v>
      </c>
      <c r="F35" s="10">
        <f>'MHB2016'!F35</f>
        <v>0</v>
      </c>
      <c r="G35" s="10">
        <f>'MHB2015'!F35</f>
        <v>0</v>
      </c>
      <c r="H35" s="10">
        <f>'MHB2014'!F35</f>
        <v>0</v>
      </c>
      <c r="I35" s="10">
        <f>'MHB2013'!F35</f>
        <v>0</v>
      </c>
      <c r="J35" s="10">
        <f>'MHB2012'!F35</f>
        <v>0</v>
      </c>
      <c r="K35" s="10">
        <f>'MHB2011'!F35</f>
        <v>0</v>
      </c>
      <c r="L35" s="10">
        <f>'MHB2010'!F35</f>
        <v>0</v>
      </c>
      <c r="M35" s="10">
        <f>'MHB2009'!F35</f>
        <v>0</v>
      </c>
      <c r="N35" s="10">
        <f>'MHB2008'!F35</f>
        <v>0</v>
      </c>
      <c r="O35" s="10">
        <f>'MHB2007'!F35</f>
        <v>0</v>
      </c>
      <c r="P35" s="10">
        <f>'MHB2006'!F35</f>
        <v>0</v>
      </c>
      <c r="Q35" s="10">
        <f>'MHB2005'!F35</f>
        <v>0</v>
      </c>
      <c r="R35" s="10">
        <f>'MHB2004'!F35</f>
        <v>0</v>
      </c>
      <c r="S35" s="10">
        <f>'MHB2003'!F35</f>
        <v>0</v>
      </c>
      <c r="T35" s="10">
        <f>'MHB2002'!F35</f>
        <v>0</v>
      </c>
      <c r="U35" s="10">
        <f>'MHB2001'!F35</f>
        <v>0</v>
      </c>
    </row>
    <row r="36" spans="1:21" s="10" customFormat="1" x14ac:dyDescent="0.3">
      <c r="A36" s="10" t="s">
        <v>35</v>
      </c>
      <c r="B36" s="10">
        <f>'MHB2020'!F36</f>
        <v>0</v>
      </c>
      <c r="C36" s="10">
        <f>'MHB2019'!F36</f>
        <v>0</v>
      </c>
      <c r="D36" s="10">
        <f>'MHB2018'!F36</f>
        <v>0</v>
      </c>
      <c r="E36" s="10">
        <f>'MHB2017'!F36</f>
        <v>0</v>
      </c>
      <c r="F36" s="10">
        <f>'MHB2016'!F36</f>
        <v>0</v>
      </c>
      <c r="G36" s="10">
        <f>'MHB2015'!F36</f>
        <v>0</v>
      </c>
      <c r="H36" s="10">
        <f>'MHB2014'!F36</f>
        <v>0</v>
      </c>
      <c r="I36" s="10">
        <f>'MHB2013'!F36</f>
        <v>0</v>
      </c>
      <c r="J36" s="10">
        <f>'MHB2012'!F36</f>
        <v>0</v>
      </c>
      <c r="K36" s="10">
        <f>'MHB2011'!F36</f>
        <v>0</v>
      </c>
      <c r="L36" s="10">
        <f>'MHB2010'!F36</f>
        <v>0</v>
      </c>
      <c r="M36" s="10">
        <f>'MHB2009'!F36</f>
        <v>0</v>
      </c>
      <c r="N36" s="10">
        <f>'MHB2008'!F36</f>
        <v>0</v>
      </c>
      <c r="O36" s="10">
        <f>'MHB2007'!F36</f>
        <v>0</v>
      </c>
      <c r="P36" s="10">
        <f>'MHB2006'!F36</f>
        <v>0</v>
      </c>
      <c r="Q36" s="10">
        <f>'MHB2005'!F36</f>
        <v>0</v>
      </c>
      <c r="R36" s="10">
        <f>'MHB2004'!F36</f>
        <v>0</v>
      </c>
      <c r="S36" s="10">
        <f>'MHB2003'!F36</f>
        <v>0</v>
      </c>
      <c r="T36" s="10">
        <f>'MHB2002'!F36</f>
        <v>0</v>
      </c>
      <c r="U36" s="10">
        <f>'MHB2001'!F36</f>
        <v>0</v>
      </c>
    </row>
    <row r="37" spans="1:21" s="10" customFormat="1" x14ac:dyDescent="0.3">
      <c r="A37" s="10" t="s">
        <v>12</v>
      </c>
      <c r="B37" s="10">
        <f>'MHB2020'!F37</f>
        <v>0</v>
      </c>
      <c r="C37" s="10">
        <f>'MHB2019'!F37</f>
        <v>0</v>
      </c>
      <c r="D37" s="10">
        <f>'MHB2018'!F37</f>
        <v>0</v>
      </c>
      <c r="E37" s="10">
        <f>'MHB2017'!F37</f>
        <v>0</v>
      </c>
      <c r="F37" s="10">
        <f>'MHB2016'!F37</f>
        <v>0</v>
      </c>
      <c r="G37" s="10">
        <f>'MHB2015'!F37</f>
        <v>0</v>
      </c>
      <c r="H37" s="10">
        <f>'MHB2014'!F37</f>
        <v>0</v>
      </c>
      <c r="I37" s="10">
        <f>'MHB2013'!F37</f>
        <v>0</v>
      </c>
      <c r="J37" s="10">
        <f>'MHB2012'!F37</f>
        <v>0</v>
      </c>
      <c r="K37" s="10">
        <f>'MHB2011'!F37</f>
        <v>0</v>
      </c>
      <c r="L37" s="10">
        <f>'MHB2010'!F37</f>
        <v>0</v>
      </c>
      <c r="M37" s="10">
        <f>'MHB2009'!F37</f>
        <v>0</v>
      </c>
      <c r="N37" s="10">
        <f>'MHB2008'!F37</f>
        <v>0</v>
      </c>
      <c r="O37" s="10">
        <f>'MHB2007'!F37</f>
        <v>0</v>
      </c>
      <c r="P37" s="10">
        <f>'MHB2006'!F37</f>
        <v>0</v>
      </c>
      <c r="Q37" s="10">
        <f>'MHB2005'!F37</f>
        <v>0</v>
      </c>
      <c r="R37" s="10">
        <f>'MHB2004'!F37</f>
        <v>0</v>
      </c>
      <c r="S37" s="10">
        <f>'MHB2003'!F37</f>
        <v>0</v>
      </c>
      <c r="T37" s="10">
        <f>'MHB2002'!F37</f>
        <v>0</v>
      </c>
      <c r="U37" s="10">
        <f>'MHB2001'!F37</f>
        <v>0</v>
      </c>
    </row>
    <row r="38" spans="1:21" s="31" customFormat="1" x14ac:dyDescent="0.3">
      <c r="A38" s="31" t="s">
        <v>37</v>
      </c>
      <c r="B38" s="31">
        <f>'MHB2020'!F38</f>
        <v>0</v>
      </c>
      <c r="C38" s="31">
        <f>'MHB2019'!F38</f>
        <v>0</v>
      </c>
      <c r="D38" s="31">
        <f>'MHB2018'!F38</f>
        <v>0</v>
      </c>
      <c r="E38" s="31">
        <f>'MHB2017'!F38</f>
        <v>0</v>
      </c>
      <c r="F38" s="31">
        <f>'MHB2016'!F38</f>
        <v>0</v>
      </c>
      <c r="G38" s="31">
        <f>'MHB2015'!F38</f>
        <v>0</v>
      </c>
      <c r="H38" s="31">
        <f>'MHB2014'!F38</f>
        <v>0</v>
      </c>
      <c r="I38" s="31">
        <f>'MHB2013'!F38</f>
        <v>0</v>
      </c>
      <c r="J38" s="31">
        <f>'MHB2012'!F38</f>
        <v>0</v>
      </c>
      <c r="K38" s="31">
        <f>'MHB2011'!F38</f>
        <v>0</v>
      </c>
      <c r="L38" s="31">
        <f>'MHB2010'!F38</f>
        <v>0</v>
      </c>
      <c r="M38" s="31">
        <f>'MHB2009'!F38</f>
        <v>0</v>
      </c>
      <c r="N38" s="31">
        <f>'MHB2008'!F38</f>
        <v>0</v>
      </c>
      <c r="O38" s="31">
        <f>'MHB2007'!F38</f>
        <v>0</v>
      </c>
      <c r="P38" s="31">
        <f>'MHB2006'!F38</f>
        <v>0</v>
      </c>
      <c r="Q38" s="31">
        <f>'MHB2005'!F38</f>
        <v>0</v>
      </c>
      <c r="R38" s="31">
        <f>'MHB2004'!F38</f>
        <v>0</v>
      </c>
      <c r="S38" s="31">
        <f>'MHB2003'!F38</f>
        <v>0</v>
      </c>
      <c r="T38" s="31">
        <f>'MHB2002'!F38</f>
        <v>0</v>
      </c>
      <c r="U38" s="31">
        <f>'MHB2001'!F38</f>
        <v>0</v>
      </c>
    </row>
    <row r="40" spans="1:21" x14ac:dyDescent="0.3">
      <c r="B40">
        <v>2019</v>
      </c>
      <c r="C40">
        <v>2018</v>
      </c>
      <c r="D40">
        <v>2017</v>
      </c>
      <c r="E40">
        <v>2016</v>
      </c>
      <c r="F40">
        <v>2015</v>
      </c>
      <c r="G40">
        <v>2014</v>
      </c>
      <c r="H40">
        <v>2013</v>
      </c>
      <c r="I40">
        <v>2012</v>
      </c>
      <c r="J40">
        <v>2011</v>
      </c>
      <c r="K40">
        <v>2010</v>
      </c>
      <c r="L40">
        <v>2009</v>
      </c>
      <c r="M40">
        <v>2008</v>
      </c>
      <c r="N40">
        <v>2007</v>
      </c>
      <c r="O40">
        <v>2006</v>
      </c>
      <c r="P40">
        <v>2005</v>
      </c>
      <c r="Q40">
        <v>2004</v>
      </c>
      <c r="R40">
        <v>2003</v>
      </c>
      <c r="S40">
        <v>2002</v>
      </c>
      <c r="T40">
        <v>2001</v>
      </c>
      <c r="U40">
        <v>2000</v>
      </c>
    </row>
    <row r="41" spans="1:21" x14ac:dyDescent="0.3">
      <c r="A41" s="3" t="s">
        <v>5</v>
      </c>
      <c r="B41">
        <f>B3+B12+B21+B30</f>
        <v>0</v>
      </c>
      <c r="C41">
        <f t="shared" ref="C41:U49" si="0">C3+C12+C21+C30</f>
        <v>0</v>
      </c>
      <c r="D41">
        <f t="shared" si="0"/>
        <v>1</v>
      </c>
      <c r="E41">
        <f t="shared" si="0"/>
        <v>2</v>
      </c>
      <c r="F41">
        <f t="shared" si="0"/>
        <v>0</v>
      </c>
      <c r="G41">
        <f t="shared" si="0"/>
        <v>0</v>
      </c>
      <c r="H41">
        <f t="shared" si="0"/>
        <v>0</v>
      </c>
      <c r="I41">
        <f t="shared" si="0"/>
        <v>0</v>
      </c>
      <c r="J41">
        <f t="shared" si="0"/>
        <v>1</v>
      </c>
      <c r="K41">
        <f t="shared" si="0"/>
        <v>0</v>
      </c>
      <c r="L41">
        <f t="shared" si="0"/>
        <v>0</v>
      </c>
      <c r="M41">
        <f t="shared" si="0"/>
        <v>0</v>
      </c>
      <c r="N41">
        <f t="shared" si="0"/>
        <v>0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</v>
      </c>
      <c r="S41">
        <f t="shared" si="0"/>
        <v>0</v>
      </c>
      <c r="T41">
        <f t="shared" si="0"/>
        <v>0</v>
      </c>
      <c r="U41">
        <f t="shared" si="0"/>
        <v>0</v>
      </c>
    </row>
    <row r="42" spans="1:21" x14ac:dyDescent="0.3">
      <c r="A42" s="3" t="s">
        <v>6</v>
      </c>
      <c r="B42">
        <f t="shared" ref="B42:Q49" si="1">B4+B13+B22+B31</f>
        <v>0</v>
      </c>
      <c r="C42">
        <f t="shared" si="1"/>
        <v>0</v>
      </c>
      <c r="D42">
        <f t="shared" si="1"/>
        <v>0</v>
      </c>
      <c r="E42">
        <f t="shared" si="1"/>
        <v>0</v>
      </c>
      <c r="F42">
        <f t="shared" si="1"/>
        <v>0</v>
      </c>
      <c r="G42">
        <f t="shared" si="1"/>
        <v>0</v>
      </c>
      <c r="H42">
        <f t="shared" si="1"/>
        <v>0</v>
      </c>
      <c r="I42">
        <f t="shared" si="1"/>
        <v>0</v>
      </c>
      <c r="J42">
        <f t="shared" si="1"/>
        <v>0</v>
      </c>
      <c r="K42">
        <f t="shared" si="1"/>
        <v>0</v>
      </c>
      <c r="L42">
        <f t="shared" si="1"/>
        <v>0</v>
      </c>
      <c r="M42">
        <f t="shared" si="1"/>
        <v>0</v>
      </c>
      <c r="N42">
        <f t="shared" si="1"/>
        <v>0</v>
      </c>
      <c r="O42">
        <f t="shared" si="1"/>
        <v>0</v>
      </c>
      <c r="P42">
        <f t="shared" si="1"/>
        <v>0</v>
      </c>
      <c r="Q42">
        <f t="shared" si="1"/>
        <v>0</v>
      </c>
      <c r="R42">
        <f t="shared" si="0"/>
        <v>0</v>
      </c>
      <c r="S42">
        <f t="shared" si="0"/>
        <v>0</v>
      </c>
      <c r="T42">
        <f t="shared" si="0"/>
        <v>0</v>
      </c>
      <c r="U42">
        <f t="shared" si="0"/>
        <v>0</v>
      </c>
    </row>
    <row r="43" spans="1:21" x14ac:dyDescent="0.3">
      <c r="A43" s="3" t="s">
        <v>33</v>
      </c>
      <c r="B43">
        <f t="shared" si="1"/>
        <v>0</v>
      </c>
      <c r="C43">
        <f t="shared" si="0"/>
        <v>1</v>
      </c>
      <c r="D43">
        <f t="shared" si="0"/>
        <v>0</v>
      </c>
      <c r="E43">
        <f t="shared" si="0"/>
        <v>0</v>
      </c>
      <c r="F43">
        <f t="shared" si="0"/>
        <v>0</v>
      </c>
      <c r="G43">
        <f t="shared" si="0"/>
        <v>0</v>
      </c>
      <c r="H43">
        <f t="shared" si="0"/>
        <v>0</v>
      </c>
      <c r="I43">
        <f t="shared" si="0"/>
        <v>0</v>
      </c>
      <c r="J43">
        <f t="shared" si="0"/>
        <v>1</v>
      </c>
      <c r="K43">
        <f t="shared" si="0"/>
        <v>0</v>
      </c>
      <c r="L43">
        <f t="shared" si="0"/>
        <v>0</v>
      </c>
      <c r="M43">
        <f t="shared" si="0"/>
        <v>0</v>
      </c>
      <c r="N43">
        <f t="shared" si="0"/>
        <v>0</v>
      </c>
      <c r="O43">
        <f t="shared" si="0"/>
        <v>0</v>
      </c>
      <c r="P43">
        <f t="shared" si="0"/>
        <v>0</v>
      </c>
      <c r="Q43">
        <f t="shared" si="0"/>
        <v>0</v>
      </c>
      <c r="R43">
        <f t="shared" si="0"/>
        <v>0</v>
      </c>
      <c r="S43">
        <f t="shared" si="0"/>
        <v>0</v>
      </c>
      <c r="T43">
        <f t="shared" si="0"/>
        <v>0</v>
      </c>
      <c r="U43">
        <f t="shared" si="0"/>
        <v>0</v>
      </c>
    </row>
    <row r="44" spans="1:21" x14ac:dyDescent="0.3">
      <c r="A44" s="3" t="s">
        <v>8</v>
      </c>
      <c r="B44">
        <f t="shared" si="1"/>
        <v>0</v>
      </c>
      <c r="C44">
        <f t="shared" si="0"/>
        <v>0</v>
      </c>
      <c r="D44">
        <f t="shared" si="0"/>
        <v>0</v>
      </c>
      <c r="E44">
        <f t="shared" si="0"/>
        <v>0</v>
      </c>
      <c r="F44">
        <f t="shared" si="0"/>
        <v>0</v>
      </c>
      <c r="G44">
        <f t="shared" si="0"/>
        <v>0</v>
      </c>
      <c r="H44">
        <f t="shared" si="0"/>
        <v>0</v>
      </c>
      <c r="I44">
        <f t="shared" si="0"/>
        <v>0</v>
      </c>
      <c r="J44">
        <f t="shared" si="0"/>
        <v>0</v>
      </c>
      <c r="K44">
        <f t="shared" si="0"/>
        <v>0</v>
      </c>
      <c r="L44">
        <f t="shared" si="0"/>
        <v>0</v>
      </c>
      <c r="M44">
        <f t="shared" si="0"/>
        <v>0</v>
      </c>
      <c r="N44">
        <f t="shared" si="0"/>
        <v>0</v>
      </c>
      <c r="O44">
        <f t="shared" si="0"/>
        <v>0</v>
      </c>
      <c r="P44">
        <f t="shared" si="0"/>
        <v>0</v>
      </c>
      <c r="Q44">
        <f t="shared" si="0"/>
        <v>0</v>
      </c>
      <c r="R44">
        <f t="shared" si="0"/>
        <v>0</v>
      </c>
      <c r="S44">
        <f t="shared" si="0"/>
        <v>0</v>
      </c>
      <c r="T44">
        <f t="shared" si="0"/>
        <v>0</v>
      </c>
      <c r="U44">
        <f t="shared" si="0"/>
        <v>0</v>
      </c>
    </row>
    <row r="45" spans="1:21" x14ac:dyDescent="0.3">
      <c r="A45" s="3" t="s">
        <v>9</v>
      </c>
      <c r="B45">
        <f t="shared" si="1"/>
        <v>0</v>
      </c>
      <c r="C45">
        <f t="shared" si="0"/>
        <v>0</v>
      </c>
      <c r="D45">
        <f t="shared" si="0"/>
        <v>0</v>
      </c>
      <c r="E45">
        <f t="shared" si="0"/>
        <v>0</v>
      </c>
      <c r="F45">
        <f t="shared" si="0"/>
        <v>0</v>
      </c>
      <c r="G45">
        <f t="shared" si="0"/>
        <v>0</v>
      </c>
      <c r="H45">
        <f t="shared" si="0"/>
        <v>0</v>
      </c>
      <c r="I45">
        <f t="shared" si="0"/>
        <v>0</v>
      </c>
      <c r="J45">
        <f t="shared" si="0"/>
        <v>0</v>
      </c>
      <c r="K45">
        <f t="shared" si="0"/>
        <v>0</v>
      </c>
      <c r="L45">
        <f t="shared" si="0"/>
        <v>0</v>
      </c>
      <c r="M45">
        <f t="shared" si="0"/>
        <v>0</v>
      </c>
      <c r="N45">
        <f t="shared" si="0"/>
        <v>0</v>
      </c>
      <c r="O45">
        <f t="shared" si="0"/>
        <v>0</v>
      </c>
      <c r="P45">
        <f t="shared" si="0"/>
        <v>0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  <c r="U45">
        <f t="shared" si="0"/>
        <v>0</v>
      </c>
    </row>
    <row r="46" spans="1:21" x14ac:dyDescent="0.3">
      <c r="A46" s="3" t="s">
        <v>10</v>
      </c>
      <c r="B46">
        <f t="shared" si="1"/>
        <v>0</v>
      </c>
      <c r="C46">
        <f t="shared" si="0"/>
        <v>0</v>
      </c>
      <c r="D46">
        <f t="shared" si="0"/>
        <v>0</v>
      </c>
      <c r="E46">
        <f t="shared" si="0"/>
        <v>0</v>
      </c>
      <c r="F46">
        <f t="shared" si="0"/>
        <v>0</v>
      </c>
      <c r="G46">
        <f t="shared" si="0"/>
        <v>0</v>
      </c>
      <c r="H46">
        <f t="shared" si="0"/>
        <v>0</v>
      </c>
      <c r="I46">
        <f t="shared" si="0"/>
        <v>0</v>
      </c>
      <c r="J46">
        <f t="shared" si="0"/>
        <v>0</v>
      </c>
      <c r="K46">
        <f t="shared" si="0"/>
        <v>0</v>
      </c>
      <c r="L46">
        <f t="shared" si="0"/>
        <v>0</v>
      </c>
      <c r="M46">
        <f t="shared" si="0"/>
        <v>0</v>
      </c>
      <c r="N46">
        <f t="shared" si="0"/>
        <v>0</v>
      </c>
      <c r="O46">
        <f t="shared" si="0"/>
        <v>0</v>
      </c>
      <c r="P46">
        <f t="shared" si="0"/>
        <v>0</v>
      </c>
      <c r="Q46">
        <f t="shared" si="0"/>
        <v>0</v>
      </c>
      <c r="R46">
        <f t="shared" si="0"/>
        <v>0</v>
      </c>
      <c r="S46">
        <f t="shared" si="0"/>
        <v>0</v>
      </c>
      <c r="T46">
        <f t="shared" si="0"/>
        <v>0</v>
      </c>
      <c r="U46">
        <f t="shared" si="0"/>
        <v>0</v>
      </c>
    </row>
    <row r="47" spans="1:21" x14ac:dyDescent="0.3">
      <c r="A47" s="3" t="s">
        <v>35</v>
      </c>
      <c r="B47">
        <f t="shared" si="1"/>
        <v>0</v>
      </c>
      <c r="C47">
        <f t="shared" si="0"/>
        <v>0</v>
      </c>
      <c r="D47">
        <f t="shared" si="0"/>
        <v>0</v>
      </c>
      <c r="E47">
        <f t="shared" si="0"/>
        <v>0</v>
      </c>
      <c r="F47">
        <f t="shared" si="0"/>
        <v>0</v>
      </c>
      <c r="G47">
        <f t="shared" si="0"/>
        <v>0</v>
      </c>
      <c r="H47">
        <f t="shared" si="0"/>
        <v>0</v>
      </c>
      <c r="I47">
        <f t="shared" si="0"/>
        <v>0</v>
      </c>
      <c r="J47">
        <f t="shared" si="0"/>
        <v>0</v>
      </c>
      <c r="K47">
        <f t="shared" si="0"/>
        <v>0</v>
      </c>
      <c r="L47">
        <f t="shared" si="0"/>
        <v>0</v>
      </c>
      <c r="M47">
        <f t="shared" si="0"/>
        <v>0</v>
      </c>
      <c r="N47">
        <f t="shared" si="0"/>
        <v>0</v>
      </c>
      <c r="O47">
        <f t="shared" si="0"/>
        <v>0</v>
      </c>
      <c r="P47">
        <f t="shared" si="0"/>
        <v>0</v>
      </c>
      <c r="Q47">
        <f t="shared" si="0"/>
        <v>0</v>
      </c>
      <c r="R47">
        <f t="shared" si="0"/>
        <v>0</v>
      </c>
      <c r="S47">
        <f t="shared" si="0"/>
        <v>0</v>
      </c>
      <c r="T47">
        <f t="shared" si="0"/>
        <v>0</v>
      </c>
      <c r="U47">
        <f t="shared" si="0"/>
        <v>0</v>
      </c>
    </row>
    <row r="48" spans="1:21" x14ac:dyDescent="0.3">
      <c r="A48" s="3" t="s">
        <v>12</v>
      </c>
      <c r="B48">
        <f t="shared" si="1"/>
        <v>0</v>
      </c>
      <c r="C48">
        <f t="shared" si="0"/>
        <v>0</v>
      </c>
      <c r="D48">
        <f t="shared" si="0"/>
        <v>0</v>
      </c>
      <c r="E48">
        <f t="shared" si="0"/>
        <v>1</v>
      </c>
      <c r="F48">
        <f t="shared" si="0"/>
        <v>0</v>
      </c>
      <c r="G48">
        <f t="shared" si="0"/>
        <v>0</v>
      </c>
      <c r="H48">
        <f t="shared" si="0"/>
        <v>0</v>
      </c>
      <c r="I48">
        <f t="shared" si="0"/>
        <v>1</v>
      </c>
      <c r="J48">
        <f t="shared" si="0"/>
        <v>0</v>
      </c>
      <c r="K48">
        <f t="shared" si="0"/>
        <v>1</v>
      </c>
      <c r="L48">
        <f t="shared" si="0"/>
        <v>0</v>
      </c>
      <c r="M48">
        <f t="shared" si="0"/>
        <v>0</v>
      </c>
      <c r="N48">
        <f t="shared" si="0"/>
        <v>1</v>
      </c>
      <c r="O48">
        <f t="shared" si="0"/>
        <v>0</v>
      </c>
      <c r="P48">
        <f t="shared" si="0"/>
        <v>0</v>
      </c>
      <c r="Q48">
        <f t="shared" si="0"/>
        <v>0</v>
      </c>
      <c r="R48">
        <f t="shared" si="0"/>
        <v>1</v>
      </c>
      <c r="S48">
        <f t="shared" si="0"/>
        <v>1</v>
      </c>
      <c r="T48">
        <f t="shared" si="0"/>
        <v>1</v>
      </c>
      <c r="U48">
        <f t="shared" si="0"/>
        <v>0</v>
      </c>
    </row>
    <row r="49" spans="1:21" x14ac:dyDescent="0.3">
      <c r="A49" s="3" t="s">
        <v>32</v>
      </c>
      <c r="B49">
        <f t="shared" si="1"/>
        <v>0</v>
      </c>
      <c r="C49">
        <f t="shared" si="0"/>
        <v>1</v>
      </c>
      <c r="D49">
        <f t="shared" si="0"/>
        <v>4</v>
      </c>
      <c r="E49">
        <f t="shared" si="0"/>
        <v>3</v>
      </c>
      <c r="F49">
        <f t="shared" si="0"/>
        <v>0</v>
      </c>
      <c r="G49">
        <f t="shared" si="0"/>
        <v>0</v>
      </c>
      <c r="H49">
        <f t="shared" si="0"/>
        <v>0</v>
      </c>
      <c r="I49">
        <f t="shared" si="0"/>
        <v>1</v>
      </c>
      <c r="J49">
        <f t="shared" si="0"/>
        <v>2</v>
      </c>
      <c r="K49">
        <f t="shared" si="0"/>
        <v>1</v>
      </c>
      <c r="L49">
        <f t="shared" si="0"/>
        <v>0</v>
      </c>
      <c r="M49">
        <f t="shared" si="0"/>
        <v>0</v>
      </c>
      <c r="N49">
        <f t="shared" si="0"/>
        <v>1</v>
      </c>
      <c r="O49">
        <f t="shared" si="0"/>
        <v>0</v>
      </c>
      <c r="P49">
        <f t="shared" si="0"/>
        <v>0</v>
      </c>
      <c r="Q49">
        <f t="shared" si="0"/>
        <v>0</v>
      </c>
      <c r="R49">
        <f t="shared" si="0"/>
        <v>2</v>
      </c>
      <c r="S49">
        <f t="shared" si="0"/>
        <v>1</v>
      </c>
      <c r="T49">
        <f t="shared" si="0"/>
        <v>1</v>
      </c>
      <c r="U49">
        <f t="shared" si="0"/>
        <v>0</v>
      </c>
    </row>
    <row r="51" spans="1:21" x14ac:dyDescent="0.3">
      <c r="A51" t="s">
        <v>209</v>
      </c>
      <c r="B51">
        <f>'MHB2020'!F40</f>
        <v>0</v>
      </c>
      <c r="C51">
        <f>'MHB2019'!F40</f>
        <v>0</v>
      </c>
      <c r="D51">
        <f>'MHB2018'!F40</f>
        <v>0</v>
      </c>
      <c r="E51">
        <f>'MHB2017'!F40</f>
        <v>0</v>
      </c>
      <c r="F51">
        <f>'MHB2016'!F40</f>
        <v>0</v>
      </c>
      <c r="G51">
        <f>'MHB2015'!F40</f>
        <v>0</v>
      </c>
      <c r="H51">
        <f>'MHB2014'!F40</f>
        <v>0</v>
      </c>
      <c r="I51">
        <f>'MHB2013'!F40</f>
        <v>0</v>
      </c>
      <c r="J51">
        <f>'MHB2012'!F40</f>
        <v>0</v>
      </c>
      <c r="K51">
        <f>'MHB2011'!F40</f>
        <v>0</v>
      </c>
      <c r="L51">
        <f>'MHB2010'!F40</f>
        <v>0</v>
      </c>
      <c r="M51">
        <f>'MHB2009'!F40</f>
        <v>0</v>
      </c>
      <c r="N51">
        <f>'MHB2008'!F40</f>
        <v>0</v>
      </c>
      <c r="O51">
        <f>'MHB2007'!F40</f>
        <v>0</v>
      </c>
      <c r="P51">
        <f>'MHB2006'!F40</f>
        <v>0</v>
      </c>
      <c r="Q51">
        <f>'MHB2005'!F40</f>
        <v>0</v>
      </c>
      <c r="R51">
        <f>'MHB2004'!F40</f>
        <v>0</v>
      </c>
      <c r="S51">
        <f>'MHB2003'!F40</f>
        <v>0</v>
      </c>
      <c r="T51">
        <f>'MHB2002'!F40</f>
        <v>0</v>
      </c>
      <c r="U51">
        <f>'MHB2001'!F40</f>
        <v>0</v>
      </c>
    </row>
    <row r="52" spans="1:21" x14ac:dyDescent="0.3">
      <c r="A52" t="s">
        <v>43</v>
      </c>
      <c r="B52" t="str">
        <f>'MHB2020'!F41</f>
        <v>Bergbautechnische Aspekte</v>
      </c>
      <c r="C52" t="str">
        <f>'MHB2019'!F41</f>
        <v>Bergbautechnische Aspekte</v>
      </c>
      <c r="D52" t="str">
        <f>'MHB2018'!F41</f>
        <v>Bergbautechnische Aspekte</v>
      </c>
      <c r="E52" t="str">
        <f>'MHB2017'!F41</f>
        <v>Bergbautechnische Aspekte</v>
      </c>
      <c r="F52" t="str">
        <f>'MHB2016'!F41</f>
        <v>Bergbautechnische Aspekte</v>
      </c>
      <c r="G52" t="str">
        <f>'MHB2015'!F41</f>
        <v>Bergbautechnische Aspekte</v>
      </c>
      <c r="H52" t="str">
        <f>'MHB2014'!F41</f>
        <v>Bergbautechnische Aspekte</v>
      </c>
      <c r="I52" t="str">
        <f>'MHB2013'!F41</f>
        <v>Bergbautechnische Aspekte</v>
      </c>
      <c r="J52" t="str">
        <f>'MHB2012'!F41</f>
        <v>Bergbautechnische Aspekte</v>
      </c>
      <c r="K52" t="str">
        <f>'MHB2011'!F41</f>
        <v>Bergbautechnische Aspekte</v>
      </c>
      <c r="L52" t="str">
        <f>'MHB2010'!F41</f>
        <v>Bergbautechnische Aspekte</v>
      </c>
      <c r="M52" t="str">
        <f>'MHB2009'!F41</f>
        <v>Bergbautechnische Aspekte</v>
      </c>
      <c r="N52" t="str">
        <f>'MHB2008'!F41</f>
        <v>Bergbautechnische Aspekte</v>
      </c>
      <c r="O52" t="str">
        <f>'MHB2007'!F41</f>
        <v>Bergbautechnische Aspekte</v>
      </c>
      <c r="P52" t="str">
        <f>'MHB2006'!F41</f>
        <v>Bergbautechnische Aspekte</v>
      </c>
      <c r="Q52" t="str">
        <f>'MHB2005'!F41</f>
        <v>Bergbautechnische Aspekte</v>
      </c>
      <c r="R52">
        <f>'MHB2004'!F41</f>
        <v>0</v>
      </c>
      <c r="S52">
        <f>'MHB2003'!F41</f>
        <v>0</v>
      </c>
      <c r="T52">
        <f>'MHB2002'!F41</f>
        <v>0</v>
      </c>
      <c r="U52">
        <f>'MHB2001'!F41</f>
        <v>0</v>
      </c>
    </row>
    <row r="53" spans="1:21" s="7" customFormat="1" x14ac:dyDescent="0.3">
      <c r="A53" s="7" t="s">
        <v>51</v>
      </c>
      <c r="B53" s="7">
        <f>'MHB2020'!F42</f>
        <v>0</v>
      </c>
      <c r="C53" s="7">
        <f>'MHB2019'!F42</f>
        <v>0</v>
      </c>
      <c r="D53" s="7">
        <f>'MHB2018'!F42</f>
        <v>0</v>
      </c>
      <c r="E53" s="7">
        <f>'MHB2017'!F42</f>
        <v>0</v>
      </c>
      <c r="F53" s="7">
        <f>'MHB2016'!F42</f>
        <v>0</v>
      </c>
      <c r="G53" s="7">
        <f>'MHB2015'!F42</f>
        <v>0</v>
      </c>
      <c r="H53" s="7">
        <f>'MHB2014'!F42</f>
        <v>0</v>
      </c>
      <c r="I53" s="7">
        <f>'MHB2013'!F42</f>
        <v>0</v>
      </c>
      <c r="J53" s="7">
        <f>'MHB2012'!F42</f>
        <v>0</v>
      </c>
      <c r="K53" s="7">
        <f>'MHB2011'!F42</f>
        <v>0</v>
      </c>
      <c r="L53" s="7">
        <f>'MHB2010'!F42</f>
        <v>0</v>
      </c>
      <c r="M53" s="7">
        <f>'MHB2009'!F42</f>
        <v>0</v>
      </c>
      <c r="N53" s="7">
        <f>'MHB2008'!F42</f>
        <v>0</v>
      </c>
      <c r="O53" s="7">
        <f>'MHB2007'!F42</f>
        <v>0</v>
      </c>
      <c r="P53" s="7">
        <f>'MHB2006'!F42</f>
        <v>0</v>
      </c>
      <c r="Q53" s="7">
        <f>'MHB2005'!F42</f>
        <v>0</v>
      </c>
      <c r="R53" s="7">
        <f>'MHB2004'!F42</f>
        <v>0</v>
      </c>
      <c r="S53" s="7">
        <f>'MHB2003'!F42</f>
        <v>0</v>
      </c>
      <c r="T53" s="7">
        <f>'MHB2002'!F42</f>
        <v>0</v>
      </c>
      <c r="U53" s="7">
        <f>'MHB2001'!F42</f>
        <v>0</v>
      </c>
    </row>
    <row r="54" spans="1:21" s="7" customFormat="1" x14ac:dyDescent="0.3">
      <c r="A54" s="7" t="s">
        <v>65</v>
      </c>
      <c r="B54" s="7">
        <f>'MHB2020'!F43</f>
        <v>0</v>
      </c>
      <c r="C54" s="7">
        <f>'MHB2019'!F43</f>
        <v>0</v>
      </c>
      <c r="D54" s="7">
        <f>'MHB2018'!F43</f>
        <v>0</v>
      </c>
      <c r="E54" s="7">
        <f>'MHB2017'!F43</f>
        <v>0</v>
      </c>
      <c r="F54" s="7">
        <f>'MHB2016'!F43</f>
        <v>0</v>
      </c>
      <c r="G54" s="7">
        <f>'MHB2015'!F43</f>
        <v>0</v>
      </c>
      <c r="H54" s="7">
        <f>'MHB2014'!F43</f>
        <v>0</v>
      </c>
      <c r="I54" s="7">
        <f>'MHB2013'!F43</f>
        <v>0</v>
      </c>
      <c r="J54" s="7">
        <f>'MHB2012'!F43</f>
        <v>0</v>
      </c>
      <c r="K54" s="7">
        <f>'MHB2011'!F43</f>
        <v>0</v>
      </c>
      <c r="L54" s="7">
        <f>'MHB2010'!F43</f>
        <v>0</v>
      </c>
      <c r="M54" s="7">
        <f>'MHB2009'!F43</f>
        <v>0</v>
      </c>
      <c r="N54" s="7">
        <f>'MHB2008'!F43</f>
        <v>0</v>
      </c>
      <c r="O54" s="7">
        <f>'MHB2007'!F43</f>
        <v>0</v>
      </c>
      <c r="P54" s="7">
        <f>'MHB2006'!F43</f>
        <v>0</v>
      </c>
      <c r="Q54" s="7">
        <f>'MHB2005'!F43</f>
        <v>0</v>
      </c>
      <c r="R54" s="7">
        <f>'MHB2004'!F43</f>
        <v>0</v>
      </c>
      <c r="S54" s="7">
        <f>'MHB2003'!F43</f>
        <v>0</v>
      </c>
      <c r="T54" s="7">
        <f>'MHB2002'!F43</f>
        <v>0</v>
      </c>
      <c r="U54" s="7">
        <f>'MHB2001'!F43</f>
        <v>0</v>
      </c>
    </row>
    <row r="55" spans="1:21" s="7" customFormat="1" x14ac:dyDescent="0.3">
      <c r="A55" s="7" t="s">
        <v>44</v>
      </c>
      <c r="B55" s="7">
        <f>'MHB2020'!F44</f>
        <v>0</v>
      </c>
      <c r="C55" s="7">
        <f>'MHB2019'!F44</f>
        <v>0</v>
      </c>
      <c r="D55" s="7">
        <f>'MHB2018'!F44</f>
        <v>0</v>
      </c>
      <c r="E55" s="7">
        <f>'MHB2017'!F44</f>
        <v>1</v>
      </c>
      <c r="F55" s="7">
        <f>'MHB2016'!F44</f>
        <v>0</v>
      </c>
      <c r="G55" s="7">
        <f>'MHB2015'!F44</f>
        <v>0</v>
      </c>
      <c r="H55" s="7">
        <f>'MHB2014'!F44</f>
        <v>0</v>
      </c>
      <c r="I55" s="7">
        <f>'MHB2013'!F44</f>
        <v>0</v>
      </c>
      <c r="J55" s="7">
        <f>'MHB2012'!F44</f>
        <v>0</v>
      </c>
      <c r="K55" s="7">
        <f>'MHB2011'!F44</f>
        <v>0</v>
      </c>
      <c r="L55" s="7">
        <f>'MHB2010'!F44</f>
        <v>0</v>
      </c>
      <c r="M55" s="7">
        <f>'MHB2009'!F44</f>
        <v>0</v>
      </c>
      <c r="N55" s="7">
        <f>'MHB2008'!F44</f>
        <v>0</v>
      </c>
      <c r="O55" s="7">
        <f>'MHB2007'!F44</f>
        <v>0</v>
      </c>
      <c r="P55" s="7">
        <f>'MHB2006'!F44</f>
        <v>0</v>
      </c>
      <c r="Q55" s="7">
        <f>'MHB2005'!F44</f>
        <v>0</v>
      </c>
      <c r="R55" s="7">
        <f>'MHB2004'!F44</f>
        <v>0</v>
      </c>
      <c r="S55" s="7">
        <f>'MHB2003'!F44</f>
        <v>0</v>
      </c>
      <c r="T55" s="7">
        <f>'MHB2002'!F44</f>
        <v>0</v>
      </c>
      <c r="U55" s="7">
        <f>'MHB2001'!F44</f>
        <v>0</v>
      </c>
    </row>
    <row r="56" spans="1:21" s="7" customFormat="1" x14ac:dyDescent="0.3">
      <c r="A56" s="7" t="s">
        <v>45</v>
      </c>
      <c r="B56" s="7">
        <f>'MHB2020'!F45</f>
        <v>0</v>
      </c>
      <c r="C56" s="7">
        <f>'MHB2019'!F45</f>
        <v>0</v>
      </c>
      <c r="D56" s="7">
        <f>'MHB2018'!F45</f>
        <v>0</v>
      </c>
      <c r="E56" s="7">
        <f>'MHB2017'!F45</f>
        <v>0</v>
      </c>
      <c r="F56" s="7">
        <f>'MHB2016'!F45</f>
        <v>0</v>
      </c>
      <c r="G56" s="7">
        <f>'MHB2015'!F45</f>
        <v>0</v>
      </c>
      <c r="H56" s="7">
        <f>'MHB2014'!F45</f>
        <v>0</v>
      </c>
      <c r="I56" s="7">
        <f>'MHB2013'!F45</f>
        <v>0</v>
      </c>
      <c r="J56" s="7">
        <f>'MHB2012'!F45</f>
        <v>0</v>
      </c>
      <c r="K56" s="7">
        <f>'MHB2011'!F45</f>
        <v>0</v>
      </c>
      <c r="L56" s="7">
        <f>'MHB2010'!F45</f>
        <v>0</v>
      </c>
      <c r="M56" s="7">
        <f>'MHB2009'!F45</f>
        <v>0</v>
      </c>
      <c r="N56" s="7">
        <f>'MHB2008'!F45</f>
        <v>0</v>
      </c>
      <c r="O56" s="7">
        <f>'MHB2007'!F45</f>
        <v>0</v>
      </c>
      <c r="P56" s="7">
        <f>'MHB2006'!F45</f>
        <v>0</v>
      </c>
      <c r="Q56" s="7">
        <f>'MHB2005'!F45</f>
        <v>0</v>
      </c>
      <c r="R56" s="7">
        <f>'MHB2004'!F45</f>
        <v>0</v>
      </c>
      <c r="S56" s="7">
        <f>'MHB2003'!F45</f>
        <v>0</v>
      </c>
      <c r="T56" s="7">
        <f>'MHB2002'!F45</f>
        <v>0</v>
      </c>
      <c r="U56" s="7">
        <f>'MHB2001'!F45</f>
        <v>0</v>
      </c>
    </row>
    <row r="57" spans="1:21" s="7" customFormat="1" x14ac:dyDescent="0.3">
      <c r="A57" s="7" t="s">
        <v>46</v>
      </c>
      <c r="B57" s="7">
        <f>'MHB2020'!F46</f>
        <v>0</v>
      </c>
      <c r="C57" s="7">
        <f>'MHB2019'!F46</f>
        <v>0</v>
      </c>
      <c r="D57" s="7">
        <f>'MHB2018'!F46</f>
        <v>0</v>
      </c>
      <c r="E57" s="7">
        <f>'MHB2017'!F46</f>
        <v>0</v>
      </c>
      <c r="F57" s="7">
        <f>'MHB2016'!F46</f>
        <v>0</v>
      </c>
      <c r="G57" s="7">
        <f>'MHB2015'!F46</f>
        <v>0</v>
      </c>
      <c r="H57" s="7">
        <f>'MHB2014'!F46</f>
        <v>0</v>
      </c>
      <c r="I57" s="7">
        <f>'MHB2013'!F46</f>
        <v>0</v>
      </c>
      <c r="J57" s="7">
        <f>'MHB2012'!F46</f>
        <v>0</v>
      </c>
      <c r="K57" s="7">
        <f>'MHB2011'!F46</f>
        <v>0</v>
      </c>
      <c r="L57" s="7">
        <f>'MHB2010'!F46</f>
        <v>0</v>
      </c>
      <c r="M57" s="7">
        <f>'MHB2009'!F46</f>
        <v>0</v>
      </c>
      <c r="N57" s="7">
        <f>'MHB2008'!F46</f>
        <v>0</v>
      </c>
      <c r="O57" s="7">
        <f>'MHB2007'!F46</f>
        <v>0</v>
      </c>
      <c r="P57" s="7">
        <f>'MHB2006'!F46</f>
        <v>0</v>
      </c>
      <c r="Q57" s="7">
        <f>'MHB2005'!F46</f>
        <v>0</v>
      </c>
      <c r="R57" s="7">
        <f>'MHB2004'!F46</f>
        <v>0</v>
      </c>
      <c r="S57" s="7">
        <f>'MHB2003'!F46</f>
        <v>0</v>
      </c>
      <c r="T57" s="7">
        <f>'MHB2002'!F46</f>
        <v>0</v>
      </c>
      <c r="U57" s="7">
        <f>'MHB2001'!F46</f>
        <v>0</v>
      </c>
    </row>
    <row r="58" spans="1:21" s="7" customFormat="1" x14ac:dyDescent="0.3">
      <c r="A58" s="7" t="s">
        <v>47</v>
      </c>
      <c r="B58" s="7">
        <f>'MHB2020'!F47</f>
        <v>0</v>
      </c>
      <c r="C58" s="7">
        <f>'MHB2019'!F47</f>
        <v>0</v>
      </c>
      <c r="D58" s="7">
        <f>'MHB2018'!F47</f>
        <v>2</v>
      </c>
      <c r="E58" s="7">
        <f>'MHB2017'!F47</f>
        <v>1</v>
      </c>
      <c r="F58" s="7">
        <f>'MHB2016'!F47</f>
        <v>0</v>
      </c>
      <c r="G58" s="7">
        <f>'MHB2015'!F47</f>
        <v>0</v>
      </c>
      <c r="H58" s="7">
        <f>'MHB2014'!F47</f>
        <v>0</v>
      </c>
      <c r="I58" s="7">
        <f>'MHB2013'!F47</f>
        <v>0</v>
      </c>
      <c r="J58" s="7">
        <f>'MHB2012'!F47</f>
        <v>1</v>
      </c>
      <c r="K58" s="7">
        <f>'MHB2011'!F47</f>
        <v>1</v>
      </c>
      <c r="L58" s="7">
        <f>'MHB2010'!F47</f>
        <v>0</v>
      </c>
      <c r="M58" s="7">
        <f>'MHB2009'!F47</f>
        <v>0</v>
      </c>
      <c r="N58" s="7">
        <f>'MHB2008'!F47</f>
        <v>0</v>
      </c>
      <c r="O58" s="7">
        <f>'MHB2007'!F47</f>
        <v>0</v>
      </c>
      <c r="P58" s="7">
        <f>'MHB2006'!F47</f>
        <v>0</v>
      </c>
      <c r="Q58" s="7">
        <f>'MHB2005'!F47</f>
        <v>0</v>
      </c>
      <c r="R58" s="7">
        <f>'MHB2004'!F47</f>
        <v>0</v>
      </c>
      <c r="S58" s="7">
        <f>'MHB2003'!F47</f>
        <v>0</v>
      </c>
      <c r="T58" s="7">
        <f>'MHB2002'!F47</f>
        <v>0</v>
      </c>
      <c r="U58" s="7">
        <f>'MHB2001'!F47</f>
        <v>0</v>
      </c>
    </row>
    <row r="59" spans="1:21" s="7" customFormat="1" x14ac:dyDescent="0.3">
      <c r="A59" s="7" t="s">
        <v>48</v>
      </c>
      <c r="B59" s="7">
        <f>'MHB2020'!F48</f>
        <v>0</v>
      </c>
      <c r="C59" s="7">
        <f>'MHB2019'!F48</f>
        <v>1</v>
      </c>
      <c r="D59" s="7">
        <f>'MHB2018'!F48</f>
        <v>2</v>
      </c>
      <c r="E59" s="7">
        <f>'MHB2017'!F48</f>
        <v>0</v>
      </c>
      <c r="F59" s="7">
        <f>'MHB2016'!F48</f>
        <v>0</v>
      </c>
      <c r="G59" s="7">
        <f>'MHB2015'!F48</f>
        <v>0</v>
      </c>
      <c r="H59" s="7">
        <f>'MHB2014'!F48</f>
        <v>0</v>
      </c>
      <c r="I59" s="7">
        <f>'MHB2013'!F48</f>
        <v>0</v>
      </c>
      <c r="J59" s="7">
        <f>'MHB2012'!F48</f>
        <v>0</v>
      </c>
      <c r="K59" s="7">
        <f>'MHB2011'!F48</f>
        <v>0</v>
      </c>
      <c r="L59" s="7">
        <f>'MHB2010'!F48</f>
        <v>0</v>
      </c>
      <c r="M59" s="7">
        <f>'MHB2009'!F48</f>
        <v>0</v>
      </c>
      <c r="N59" s="7">
        <f>'MHB2008'!F48</f>
        <v>0</v>
      </c>
      <c r="O59" s="7">
        <f>'MHB2007'!F48</f>
        <v>0</v>
      </c>
      <c r="P59" s="7">
        <f>'MHB2006'!F48</f>
        <v>0</v>
      </c>
      <c r="Q59" s="7">
        <f>'MHB2005'!F48</f>
        <v>0</v>
      </c>
      <c r="R59" s="7">
        <f>'MHB2004'!F48</f>
        <v>0</v>
      </c>
      <c r="S59" s="7">
        <f>'MHB2003'!F48</f>
        <v>0</v>
      </c>
      <c r="T59" s="7">
        <f>'MHB2002'!F48</f>
        <v>0</v>
      </c>
      <c r="U59" s="7">
        <f>'MHB2001'!F48</f>
        <v>0</v>
      </c>
    </row>
    <row r="60" spans="1:21" s="7" customFormat="1" x14ac:dyDescent="0.3">
      <c r="A60" s="7" t="s">
        <v>49</v>
      </c>
      <c r="B60" s="7">
        <f>'MHB2020'!F49</f>
        <v>0</v>
      </c>
      <c r="C60" s="7">
        <f>'MHB2019'!F49</f>
        <v>0</v>
      </c>
      <c r="D60" s="7">
        <f>'MHB2018'!F49</f>
        <v>0</v>
      </c>
      <c r="E60" s="7">
        <f>'MHB2017'!F49</f>
        <v>1</v>
      </c>
      <c r="F60" s="7">
        <f>'MHB2016'!F49</f>
        <v>0</v>
      </c>
      <c r="G60" s="7">
        <f>'MHB2015'!F49</f>
        <v>0</v>
      </c>
      <c r="H60" s="7">
        <f>'MHB2014'!F49</f>
        <v>0</v>
      </c>
      <c r="I60" s="7">
        <f>'MHB2013'!F49</f>
        <v>1</v>
      </c>
      <c r="J60" s="7">
        <f>'MHB2012'!F49</f>
        <v>0</v>
      </c>
      <c r="K60" s="7">
        <f>'MHB2011'!F49</f>
        <v>0</v>
      </c>
      <c r="L60" s="7">
        <f>'MHB2010'!F49</f>
        <v>0</v>
      </c>
      <c r="M60" s="7">
        <f>'MHB2009'!F49</f>
        <v>0</v>
      </c>
      <c r="N60" s="7">
        <f>'MHB2008'!F49</f>
        <v>1</v>
      </c>
      <c r="O60" s="7">
        <f>'MHB2007'!F49</f>
        <v>0</v>
      </c>
      <c r="P60" s="7">
        <f>'MHB2006'!F49</f>
        <v>0</v>
      </c>
      <c r="Q60" s="7">
        <f>'MHB2005'!F49</f>
        <v>0</v>
      </c>
      <c r="R60" s="7">
        <f>'MHB2004'!F49</f>
        <v>0</v>
      </c>
      <c r="S60" s="7">
        <f>'MHB2003'!F49</f>
        <v>0</v>
      </c>
      <c r="T60" s="7">
        <f>'MHB2002'!F49</f>
        <v>0</v>
      </c>
      <c r="U60" s="7">
        <f>'MHB2001'!F49</f>
        <v>0</v>
      </c>
    </row>
    <row r="61" spans="1:21" s="7" customFormat="1" x14ac:dyDescent="0.3">
      <c r="A61" s="7" t="s">
        <v>50</v>
      </c>
      <c r="B61" s="7">
        <f>'MHB2020'!F50</f>
        <v>0</v>
      </c>
      <c r="C61" s="7">
        <f>'MHB2019'!F50</f>
        <v>0</v>
      </c>
      <c r="D61" s="7">
        <f>'MHB2018'!F50</f>
        <v>0</v>
      </c>
      <c r="E61" s="7">
        <f>'MHB2017'!F50</f>
        <v>0</v>
      </c>
      <c r="F61" s="7">
        <f>'MHB2016'!F50</f>
        <v>0</v>
      </c>
      <c r="G61" s="7">
        <f>'MHB2015'!F50</f>
        <v>0</v>
      </c>
      <c r="H61" s="7">
        <f>'MHB2014'!F50</f>
        <v>0</v>
      </c>
      <c r="I61" s="7">
        <f>'MHB2013'!F50</f>
        <v>0</v>
      </c>
      <c r="J61" s="7">
        <f>'MHB2012'!F50</f>
        <v>1</v>
      </c>
      <c r="K61" s="7">
        <f>'MHB2011'!F50</f>
        <v>0</v>
      </c>
      <c r="L61" s="7">
        <f>'MHB2010'!F50</f>
        <v>0</v>
      </c>
      <c r="M61" s="7">
        <f>'MHB2009'!F50</f>
        <v>0</v>
      </c>
      <c r="N61" s="7">
        <f>'MHB2008'!F50</f>
        <v>0</v>
      </c>
      <c r="O61" s="7">
        <f>'MHB2007'!F50</f>
        <v>0</v>
      </c>
      <c r="P61" s="7">
        <f>'MHB2006'!F50</f>
        <v>0</v>
      </c>
      <c r="Q61" s="7">
        <f>'MHB2005'!F50</f>
        <v>0</v>
      </c>
      <c r="R61" s="7">
        <f>'MHB2004'!F50</f>
        <v>0</v>
      </c>
      <c r="S61" s="7">
        <f>'MHB2003'!F50</f>
        <v>0</v>
      </c>
      <c r="T61" s="7">
        <f>'MHB2002'!F50</f>
        <v>0</v>
      </c>
      <c r="U61" s="7">
        <f>'MHB2001'!F50</f>
        <v>0</v>
      </c>
    </row>
    <row r="62" spans="1:21" s="27" customFormat="1" x14ac:dyDescent="0.3">
      <c r="A62" s="27" t="s">
        <v>34</v>
      </c>
      <c r="B62" s="27">
        <f>'MHB2020'!F51</f>
        <v>0</v>
      </c>
      <c r="C62" s="27">
        <f>'MHB2019'!F51</f>
        <v>1</v>
      </c>
      <c r="D62" s="27">
        <f>'MHB2018'!F51</f>
        <v>4</v>
      </c>
      <c r="E62" s="27">
        <f>'MHB2017'!F51</f>
        <v>3</v>
      </c>
      <c r="F62" s="27">
        <f>'MHB2016'!F51</f>
        <v>0</v>
      </c>
      <c r="G62" s="27">
        <f>'MHB2015'!F51</f>
        <v>0</v>
      </c>
      <c r="H62" s="27">
        <f>'MHB2014'!F51</f>
        <v>0</v>
      </c>
      <c r="I62" s="27">
        <f>'MHB2013'!F51</f>
        <v>1</v>
      </c>
      <c r="J62" s="27">
        <f>'MHB2012'!F51</f>
        <v>2</v>
      </c>
      <c r="K62" s="27">
        <f>'MHB2011'!F51</f>
        <v>1</v>
      </c>
      <c r="L62" s="27">
        <f>'MHB2010'!F51</f>
        <v>0</v>
      </c>
      <c r="M62" s="27">
        <f>'MHB2009'!F51</f>
        <v>0</v>
      </c>
      <c r="N62" s="27">
        <f>'MHB2008'!F51</f>
        <v>1</v>
      </c>
      <c r="O62" s="27">
        <f>'MHB2007'!F51</f>
        <v>0</v>
      </c>
      <c r="P62" s="27">
        <f>'MHB2006'!F51</f>
        <v>0</v>
      </c>
      <c r="Q62" s="27">
        <f>'MHB2005'!F51</f>
        <v>0</v>
      </c>
      <c r="R62" s="27">
        <f>'MHB2004'!F51</f>
        <v>0</v>
      </c>
      <c r="S62" s="27">
        <f>'MHB2003'!F51</f>
        <v>0</v>
      </c>
      <c r="T62" s="27">
        <f>'MHB2002'!F51</f>
        <v>0</v>
      </c>
      <c r="U62" s="27">
        <f>'MHB2001'!F51</f>
        <v>0</v>
      </c>
    </row>
    <row r="63" spans="1:21" s="8" customFormat="1" x14ac:dyDescent="0.3">
      <c r="A63" s="8" t="s">
        <v>51</v>
      </c>
      <c r="B63" s="8">
        <f>'MHB2020'!F52</f>
        <v>0</v>
      </c>
      <c r="C63" s="8">
        <f>'MHB2019'!F52</f>
        <v>0</v>
      </c>
      <c r="D63" s="8">
        <f>'MHB2018'!F52</f>
        <v>0</v>
      </c>
      <c r="E63" s="8">
        <f>'MHB2017'!F52</f>
        <v>0</v>
      </c>
      <c r="F63" s="8">
        <f>'MHB2016'!F52</f>
        <v>0</v>
      </c>
      <c r="G63" s="8">
        <f>'MHB2015'!F52</f>
        <v>0</v>
      </c>
      <c r="H63" s="8">
        <f>'MHB2014'!F52</f>
        <v>0</v>
      </c>
      <c r="I63" s="8">
        <f>'MHB2013'!F52</f>
        <v>0</v>
      </c>
      <c r="J63" s="8">
        <f>'MHB2012'!F52</f>
        <v>0</v>
      </c>
      <c r="K63" s="8">
        <f>'MHB2011'!F52</f>
        <v>0</v>
      </c>
      <c r="L63" s="8">
        <f>'MHB2010'!F52</f>
        <v>0</v>
      </c>
      <c r="M63" s="8">
        <f>'MHB2009'!F52</f>
        <v>0</v>
      </c>
      <c r="N63" s="8">
        <f>'MHB2008'!F52</f>
        <v>0</v>
      </c>
      <c r="O63" s="8">
        <f>'MHB2007'!F52</f>
        <v>0</v>
      </c>
      <c r="P63" s="8">
        <f>'MHB2006'!F52</f>
        <v>0</v>
      </c>
      <c r="Q63" s="8">
        <f>'MHB2005'!F52</f>
        <v>0</v>
      </c>
      <c r="R63" s="8">
        <f>'MHB2004'!F52</f>
        <v>0</v>
      </c>
      <c r="S63" s="8">
        <f>'MHB2003'!F52</f>
        <v>0</v>
      </c>
      <c r="T63" s="8">
        <f>'MHB2002'!F52</f>
        <v>0</v>
      </c>
      <c r="U63" s="8">
        <f>'MHB2001'!F52</f>
        <v>0</v>
      </c>
    </row>
    <row r="64" spans="1:21" s="8" customFormat="1" x14ac:dyDescent="0.3">
      <c r="A64" s="8" t="s">
        <v>65</v>
      </c>
      <c r="B64" s="8">
        <f>'MHB2020'!F53</f>
        <v>0</v>
      </c>
      <c r="C64" s="8">
        <f>'MHB2019'!F53</f>
        <v>0</v>
      </c>
      <c r="D64" s="8">
        <f>'MHB2018'!F53</f>
        <v>0</v>
      </c>
      <c r="E64" s="8">
        <f>'MHB2017'!F53</f>
        <v>0</v>
      </c>
      <c r="F64" s="8">
        <f>'MHB2016'!F53</f>
        <v>0</v>
      </c>
      <c r="G64" s="8">
        <f>'MHB2015'!F53</f>
        <v>0</v>
      </c>
      <c r="H64" s="8">
        <f>'MHB2014'!F53</f>
        <v>0</v>
      </c>
      <c r="I64" s="8">
        <f>'MHB2013'!F53</f>
        <v>0</v>
      </c>
      <c r="J64" s="8">
        <f>'MHB2012'!F53</f>
        <v>0</v>
      </c>
      <c r="K64" s="8">
        <f>'MHB2011'!F53</f>
        <v>0</v>
      </c>
      <c r="L64" s="8">
        <f>'MHB2010'!F53</f>
        <v>0</v>
      </c>
      <c r="M64" s="8">
        <f>'MHB2009'!F53</f>
        <v>0</v>
      </c>
      <c r="N64" s="8">
        <f>'MHB2008'!F53</f>
        <v>0</v>
      </c>
      <c r="O64" s="8">
        <f>'MHB2007'!F53</f>
        <v>0</v>
      </c>
      <c r="P64" s="8">
        <f>'MHB2006'!F53</f>
        <v>0</v>
      </c>
      <c r="Q64" s="8">
        <f>'MHB2005'!F53</f>
        <v>0</v>
      </c>
      <c r="R64" s="8">
        <f>'MHB2004'!F53</f>
        <v>0</v>
      </c>
      <c r="S64" s="8">
        <f>'MHB2003'!F53</f>
        <v>0</v>
      </c>
      <c r="T64" s="8">
        <f>'MHB2002'!F53</f>
        <v>0</v>
      </c>
      <c r="U64" s="8">
        <f>'MHB2001'!F53</f>
        <v>0</v>
      </c>
    </row>
    <row r="65" spans="1:21" s="8" customFormat="1" x14ac:dyDescent="0.3">
      <c r="A65" s="8" t="s">
        <v>44</v>
      </c>
      <c r="B65" s="8">
        <f>'MHB2020'!F54</f>
        <v>0</v>
      </c>
      <c r="C65" s="8">
        <f>'MHB2019'!F54</f>
        <v>0</v>
      </c>
      <c r="D65" s="8">
        <f>'MHB2018'!F54</f>
        <v>0</v>
      </c>
      <c r="E65" s="8">
        <f>'MHB2017'!F54</f>
        <v>0</v>
      </c>
      <c r="F65" s="8">
        <f>'MHB2016'!F54</f>
        <v>0</v>
      </c>
      <c r="G65" s="8">
        <f>'MHB2015'!F54</f>
        <v>0</v>
      </c>
      <c r="H65" s="8">
        <f>'MHB2014'!F54</f>
        <v>0</v>
      </c>
      <c r="I65" s="8">
        <f>'MHB2013'!F54</f>
        <v>0</v>
      </c>
      <c r="J65" s="8">
        <f>'MHB2012'!F54</f>
        <v>0</v>
      </c>
      <c r="K65" s="8">
        <f>'MHB2011'!F54</f>
        <v>0</v>
      </c>
      <c r="L65" s="8">
        <f>'MHB2010'!F54</f>
        <v>0</v>
      </c>
      <c r="M65" s="8">
        <f>'MHB2009'!F54</f>
        <v>0</v>
      </c>
      <c r="N65" s="8">
        <f>'MHB2008'!F54</f>
        <v>0</v>
      </c>
      <c r="O65" s="8">
        <f>'MHB2007'!F54</f>
        <v>0</v>
      </c>
      <c r="P65" s="8">
        <f>'MHB2006'!F54</f>
        <v>0</v>
      </c>
      <c r="Q65" s="8">
        <f>'MHB2005'!F54</f>
        <v>0</v>
      </c>
      <c r="R65" s="8">
        <f>'MHB2004'!F54</f>
        <v>0</v>
      </c>
      <c r="S65" s="8">
        <f>'MHB2003'!F54</f>
        <v>0</v>
      </c>
      <c r="T65" s="8">
        <f>'MHB2002'!F54</f>
        <v>0</v>
      </c>
      <c r="U65" s="8">
        <f>'MHB2001'!F54</f>
        <v>0</v>
      </c>
    </row>
    <row r="66" spans="1:21" s="8" customFormat="1" x14ac:dyDescent="0.3">
      <c r="A66" s="8" t="s">
        <v>45</v>
      </c>
      <c r="B66" s="8">
        <f>'MHB2020'!F55</f>
        <v>0</v>
      </c>
      <c r="C66" s="8">
        <f>'MHB2019'!F55</f>
        <v>0</v>
      </c>
      <c r="D66" s="8">
        <f>'MHB2018'!F55</f>
        <v>0</v>
      </c>
      <c r="E66" s="8">
        <f>'MHB2017'!F55</f>
        <v>0</v>
      </c>
      <c r="F66" s="8">
        <f>'MHB2016'!F55</f>
        <v>0</v>
      </c>
      <c r="G66" s="8">
        <f>'MHB2015'!F55</f>
        <v>0</v>
      </c>
      <c r="H66" s="8">
        <f>'MHB2014'!F55</f>
        <v>0</v>
      </c>
      <c r="I66" s="8">
        <f>'MHB2013'!F55</f>
        <v>0</v>
      </c>
      <c r="J66" s="8">
        <f>'MHB2012'!F55</f>
        <v>0</v>
      </c>
      <c r="K66" s="8">
        <f>'MHB2011'!F55</f>
        <v>0</v>
      </c>
      <c r="L66" s="8">
        <f>'MHB2010'!F55</f>
        <v>0</v>
      </c>
      <c r="M66" s="8">
        <f>'MHB2009'!F55</f>
        <v>0</v>
      </c>
      <c r="N66" s="8">
        <f>'MHB2008'!F55</f>
        <v>0</v>
      </c>
      <c r="O66" s="8">
        <f>'MHB2007'!F55</f>
        <v>0</v>
      </c>
      <c r="P66" s="8">
        <f>'MHB2006'!F55</f>
        <v>0</v>
      </c>
      <c r="Q66" s="8">
        <f>'MHB2005'!F55</f>
        <v>0</v>
      </c>
      <c r="R66" s="8">
        <f>'MHB2004'!F55</f>
        <v>0</v>
      </c>
      <c r="S66" s="8">
        <f>'MHB2003'!F55</f>
        <v>0</v>
      </c>
      <c r="T66" s="8">
        <f>'MHB2002'!F55</f>
        <v>0</v>
      </c>
      <c r="U66" s="8">
        <f>'MHB2001'!F55</f>
        <v>0</v>
      </c>
    </row>
    <row r="67" spans="1:21" s="8" customFormat="1" x14ac:dyDescent="0.3">
      <c r="A67" s="8" t="s">
        <v>46</v>
      </c>
      <c r="B67" s="8">
        <f>'MHB2020'!F56</f>
        <v>0</v>
      </c>
      <c r="C67" s="8">
        <f>'MHB2019'!F56</f>
        <v>0</v>
      </c>
      <c r="D67" s="8">
        <f>'MHB2018'!F56</f>
        <v>0</v>
      </c>
      <c r="E67" s="8">
        <f>'MHB2017'!F56</f>
        <v>0</v>
      </c>
      <c r="F67" s="8">
        <f>'MHB2016'!F56</f>
        <v>0</v>
      </c>
      <c r="G67" s="8">
        <f>'MHB2015'!F56</f>
        <v>0</v>
      </c>
      <c r="H67" s="8">
        <f>'MHB2014'!F56</f>
        <v>0</v>
      </c>
      <c r="I67" s="8">
        <f>'MHB2013'!F56</f>
        <v>0</v>
      </c>
      <c r="J67" s="8">
        <f>'MHB2012'!F56</f>
        <v>0</v>
      </c>
      <c r="K67" s="8">
        <f>'MHB2011'!F56</f>
        <v>0</v>
      </c>
      <c r="L67" s="8">
        <f>'MHB2010'!F56</f>
        <v>0</v>
      </c>
      <c r="M67" s="8">
        <f>'MHB2009'!F56</f>
        <v>0</v>
      </c>
      <c r="N67" s="8">
        <f>'MHB2008'!F56</f>
        <v>0</v>
      </c>
      <c r="O67" s="8">
        <f>'MHB2007'!F56</f>
        <v>0</v>
      </c>
      <c r="P67" s="8">
        <f>'MHB2006'!F56</f>
        <v>0</v>
      </c>
      <c r="Q67" s="8">
        <f>'MHB2005'!F56</f>
        <v>0</v>
      </c>
      <c r="R67" s="8">
        <f>'MHB2004'!F56</f>
        <v>0</v>
      </c>
      <c r="S67" s="8">
        <f>'MHB2003'!F56</f>
        <v>0</v>
      </c>
      <c r="T67" s="8">
        <f>'MHB2002'!F56</f>
        <v>0</v>
      </c>
      <c r="U67" s="8">
        <f>'MHB2001'!F56</f>
        <v>0</v>
      </c>
    </row>
    <row r="68" spans="1:21" s="8" customFormat="1" x14ac:dyDescent="0.3">
      <c r="A68" s="8" t="s">
        <v>47</v>
      </c>
      <c r="B68" s="8">
        <f>'MHB2020'!F57</f>
        <v>0</v>
      </c>
      <c r="C68" s="8">
        <f>'MHB2019'!F57</f>
        <v>0</v>
      </c>
      <c r="D68" s="8">
        <f>'MHB2018'!F57</f>
        <v>0</v>
      </c>
      <c r="E68" s="8">
        <f>'MHB2017'!F57</f>
        <v>0</v>
      </c>
      <c r="F68" s="8">
        <f>'MHB2016'!F57</f>
        <v>0</v>
      </c>
      <c r="G68" s="8">
        <f>'MHB2015'!F57</f>
        <v>0</v>
      </c>
      <c r="H68" s="8">
        <f>'MHB2014'!F57</f>
        <v>0</v>
      </c>
      <c r="I68" s="8">
        <f>'MHB2013'!F57</f>
        <v>0</v>
      </c>
      <c r="J68" s="8">
        <f>'MHB2012'!F57</f>
        <v>0</v>
      </c>
      <c r="K68" s="8">
        <f>'MHB2011'!F57</f>
        <v>0</v>
      </c>
      <c r="L68" s="8">
        <f>'MHB2010'!F57</f>
        <v>0</v>
      </c>
      <c r="M68" s="8">
        <f>'MHB2009'!F57</f>
        <v>0</v>
      </c>
      <c r="N68" s="8">
        <f>'MHB2008'!F57</f>
        <v>0</v>
      </c>
      <c r="O68" s="8">
        <f>'MHB2007'!F57</f>
        <v>0</v>
      </c>
      <c r="P68" s="8">
        <f>'MHB2006'!F57</f>
        <v>0</v>
      </c>
      <c r="Q68" s="8">
        <f>'MHB2005'!F57</f>
        <v>0</v>
      </c>
      <c r="R68" s="8">
        <f>'MHB2004'!F57</f>
        <v>0</v>
      </c>
      <c r="S68" s="8">
        <f>'MHB2003'!F57</f>
        <v>0</v>
      </c>
      <c r="T68" s="8">
        <f>'MHB2002'!F57</f>
        <v>0</v>
      </c>
      <c r="U68" s="8">
        <f>'MHB2001'!F57</f>
        <v>0</v>
      </c>
    </row>
    <row r="69" spans="1:21" s="8" customFormat="1" x14ac:dyDescent="0.3">
      <c r="A69" s="8" t="s">
        <v>48</v>
      </c>
      <c r="B69" s="8">
        <f>'MHB2020'!F58</f>
        <v>0</v>
      </c>
      <c r="C69" s="8">
        <f>'MHB2019'!F58</f>
        <v>0</v>
      </c>
      <c r="D69" s="8">
        <f>'MHB2018'!F58</f>
        <v>0</v>
      </c>
      <c r="E69" s="8">
        <f>'MHB2017'!F58</f>
        <v>0</v>
      </c>
      <c r="F69" s="8">
        <f>'MHB2016'!F58</f>
        <v>0</v>
      </c>
      <c r="G69" s="8">
        <f>'MHB2015'!F58</f>
        <v>0</v>
      </c>
      <c r="H69" s="8">
        <f>'MHB2014'!F58</f>
        <v>0</v>
      </c>
      <c r="I69" s="8">
        <f>'MHB2013'!F58</f>
        <v>0</v>
      </c>
      <c r="J69" s="8">
        <f>'MHB2012'!F58</f>
        <v>0</v>
      </c>
      <c r="K69" s="8">
        <f>'MHB2011'!F58</f>
        <v>0</v>
      </c>
      <c r="L69" s="8">
        <f>'MHB2010'!F58</f>
        <v>0</v>
      </c>
      <c r="M69" s="8">
        <f>'MHB2009'!F58</f>
        <v>0</v>
      </c>
      <c r="N69" s="8">
        <f>'MHB2008'!F58</f>
        <v>0</v>
      </c>
      <c r="O69" s="8">
        <f>'MHB2007'!F58</f>
        <v>0</v>
      </c>
      <c r="P69" s="8">
        <f>'MHB2006'!F58</f>
        <v>0</v>
      </c>
      <c r="Q69" s="8">
        <f>'MHB2005'!F58</f>
        <v>0</v>
      </c>
      <c r="R69" s="8">
        <f>'MHB2004'!F58</f>
        <v>0</v>
      </c>
      <c r="S69" s="8">
        <f>'MHB2003'!F58</f>
        <v>0</v>
      </c>
      <c r="T69" s="8">
        <f>'MHB2002'!F58</f>
        <v>0</v>
      </c>
      <c r="U69" s="8">
        <f>'MHB2001'!F58</f>
        <v>0</v>
      </c>
    </row>
    <row r="70" spans="1:21" s="8" customFormat="1" x14ac:dyDescent="0.3">
      <c r="A70" s="8" t="s">
        <v>49</v>
      </c>
      <c r="B70" s="8">
        <f>'MHB2020'!F59</f>
        <v>0</v>
      </c>
      <c r="C70" s="8">
        <f>'MHB2019'!F59</f>
        <v>0</v>
      </c>
      <c r="D70" s="8">
        <f>'MHB2018'!F59</f>
        <v>0</v>
      </c>
      <c r="E70" s="8">
        <f>'MHB2017'!F59</f>
        <v>0</v>
      </c>
      <c r="F70" s="8">
        <f>'MHB2016'!F59</f>
        <v>0</v>
      </c>
      <c r="G70" s="8">
        <f>'MHB2015'!F59</f>
        <v>0</v>
      </c>
      <c r="H70" s="8">
        <f>'MHB2014'!F59</f>
        <v>0</v>
      </c>
      <c r="I70" s="8">
        <f>'MHB2013'!F59</f>
        <v>0</v>
      </c>
      <c r="J70" s="8">
        <f>'MHB2012'!F59</f>
        <v>0</v>
      </c>
      <c r="K70" s="8">
        <f>'MHB2011'!F59</f>
        <v>0</v>
      </c>
      <c r="L70" s="8">
        <f>'MHB2010'!F59</f>
        <v>0</v>
      </c>
      <c r="M70" s="8">
        <f>'MHB2009'!F59</f>
        <v>0</v>
      </c>
      <c r="N70" s="8">
        <f>'MHB2008'!F59</f>
        <v>0</v>
      </c>
      <c r="O70" s="8">
        <f>'MHB2007'!F59</f>
        <v>0</v>
      </c>
      <c r="P70" s="8">
        <f>'MHB2006'!F59</f>
        <v>0</v>
      </c>
      <c r="Q70" s="8">
        <f>'MHB2005'!F59</f>
        <v>0</v>
      </c>
      <c r="R70" s="8">
        <f>'MHB2004'!F59</f>
        <v>0</v>
      </c>
      <c r="S70" s="8">
        <f>'MHB2003'!F59</f>
        <v>0</v>
      </c>
      <c r="T70" s="8">
        <f>'MHB2002'!F59</f>
        <v>0</v>
      </c>
      <c r="U70" s="8">
        <f>'MHB2001'!F59</f>
        <v>0</v>
      </c>
    </row>
    <row r="71" spans="1:21" s="8" customFormat="1" x14ac:dyDescent="0.3">
      <c r="A71" s="8" t="s">
        <v>50</v>
      </c>
      <c r="B71" s="8">
        <f>'MHB2020'!F60</f>
        <v>0</v>
      </c>
      <c r="C71" s="8">
        <f>'MHB2019'!F60</f>
        <v>0</v>
      </c>
      <c r="D71" s="8">
        <f>'MHB2018'!F60</f>
        <v>0</v>
      </c>
      <c r="E71" s="8">
        <f>'MHB2017'!F60</f>
        <v>0</v>
      </c>
      <c r="F71" s="8">
        <f>'MHB2016'!F60</f>
        <v>0</v>
      </c>
      <c r="G71" s="8">
        <f>'MHB2015'!F60</f>
        <v>0</v>
      </c>
      <c r="H71" s="8">
        <f>'MHB2014'!F60</f>
        <v>0</v>
      </c>
      <c r="I71" s="8">
        <f>'MHB2013'!F60</f>
        <v>0</v>
      </c>
      <c r="J71" s="8">
        <f>'MHB2012'!F60</f>
        <v>0</v>
      </c>
      <c r="K71" s="8">
        <f>'MHB2011'!F60</f>
        <v>0</v>
      </c>
      <c r="L71" s="8">
        <f>'MHB2010'!F60</f>
        <v>0</v>
      </c>
      <c r="M71" s="8">
        <f>'MHB2009'!F60</f>
        <v>0</v>
      </c>
      <c r="N71" s="8">
        <f>'MHB2008'!F60</f>
        <v>0</v>
      </c>
      <c r="O71" s="8">
        <f>'MHB2007'!F60</f>
        <v>0</v>
      </c>
      <c r="P71" s="8">
        <f>'MHB2006'!F60</f>
        <v>0</v>
      </c>
      <c r="Q71" s="8">
        <f>'MHB2005'!F60</f>
        <v>0</v>
      </c>
      <c r="R71" s="8">
        <f>'MHB2004'!F60</f>
        <v>0</v>
      </c>
      <c r="S71" s="8">
        <f>'MHB2003'!F60</f>
        <v>0</v>
      </c>
      <c r="T71" s="8">
        <f>'MHB2002'!F60</f>
        <v>0</v>
      </c>
      <c r="U71" s="8">
        <f>'MHB2001'!F60</f>
        <v>0</v>
      </c>
    </row>
    <row r="72" spans="1:21" s="28" customFormat="1" x14ac:dyDescent="0.3">
      <c r="A72" s="28" t="s">
        <v>36</v>
      </c>
      <c r="B72" s="28">
        <f>'MHB2020'!F61</f>
        <v>0</v>
      </c>
      <c r="C72" s="28">
        <f>'MHB2019'!F61</f>
        <v>0</v>
      </c>
      <c r="D72" s="28">
        <f>'MHB2018'!F61</f>
        <v>0</v>
      </c>
      <c r="E72" s="28">
        <f>'MHB2017'!F61</f>
        <v>0</v>
      </c>
      <c r="F72" s="28">
        <f>'MHB2016'!F61</f>
        <v>0</v>
      </c>
      <c r="G72" s="28">
        <f>'MHB2015'!F61</f>
        <v>0</v>
      </c>
      <c r="H72" s="28">
        <f>'MHB2014'!F61</f>
        <v>0</v>
      </c>
      <c r="I72" s="28">
        <f>'MHB2013'!F61</f>
        <v>0</v>
      </c>
      <c r="J72" s="28">
        <f>'MHB2012'!F61</f>
        <v>0</v>
      </c>
      <c r="K72" s="28">
        <f>'MHB2011'!F61</f>
        <v>0</v>
      </c>
      <c r="L72" s="28">
        <f>'MHB2010'!F61</f>
        <v>0</v>
      </c>
      <c r="M72" s="28">
        <f>'MHB2009'!F61</f>
        <v>0</v>
      </c>
      <c r="N72" s="28">
        <f>'MHB2008'!F61</f>
        <v>0</v>
      </c>
      <c r="O72" s="28">
        <f>'MHB2007'!F61</f>
        <v>0</v>
      </c>
      <c r="P72" s="28">
        <f>'MHB2006'!F61</f>
        <v>0</v>
      </c>
      <c r="Q72" s="28">
        <f>'MHB2005'!F61</f>
        <v>0</v>
      </c>
      <c r="R72" s="28">
        <f>'MHB2004'!F61</f>
        <v>0</v>
      </c>
      <c r="S72" s="28">
        <f>'MHB2003'!F61</f>
        <v>0</v>
      </c>
      <c r="T72" s="28">
        <f>'MHB2002'!F61</f>
        <v>0</v>
      </c>
      <c r="U72" s="28">
        <f>'MHB2001'!F61</f>
        <v>0</v>
      </c>
    </row>
    <row r="73" spans="1:21" s="29" customFormat="1" x14ac:dyDescent="0.3">
      <c r="A73" s="29" t="s">
        <v>51</v>
      </c>
      <c r="B73" s="29">
        <f>'MHB2020'!F62</f>
        <v>0</v>
      </c>
      <c r="C73" s="29">
        <f>'MHB2019'!F62</f>
        <v>0</v>
      </c>
      <c r="D73" s="29">
        <f>'MHB2018'!F62</f>
        <v>0</v>
      </c>
      <c r="E73" s="29">
        <f>'MHB2017'!F62</f>
        <v>0</v>
      </c>
      <c r="F73" s="29">
        <f>'MHB2016'!F62</f>
        <v>0</v>
      </c>
      <c r="G73" s="29">
        <f>'MHB2015'!F62</f>
        <v>0</v>
      </c>
      <c r="H73" s="29">
        <f>'MHB2014'!F62</f>
        <v>0</v>
      </c>
      <c r="I73" s="29">
        <f>'MHB2013'!F62</f>
        <v>0</v>
      </c>
      <c r="J73" s="29">
        <f>'MHB2012'!F62</f>
        <v>0</v>
      </c>
      <c r="K73" s="29">
        <f>'MHB2011'!F62</f>
        <v>0</v>
      </c>
      <c r="L73" s="29">
        <f>'MHB2010'!F62</f>
        <v>0</v>
      </c>
      <c r="M73" s="29">
        <f>'MHB2009'!F62</f>
        <v>0</v>
      </c>
      <c r="N73" s="29">
        <f>'MHB2008'!F62</f>
        <v>0</v>
      </c>
      <c r="O73" s="29">
        <f>'MHB2007'!F62</f>
        <v>0</v>
      </c>
      <c r="P73" s="29">
        <f>'MHB2006'!F62</f>
        <v>0</v>
      </c>
      <c r="Q73" s="29">
        <f>'MHB2005'!F62</f>
        <v>0</v>
      </c>
      <c r="R73" s="29">
        <f>'MHB2004'!F62</f>
        <v>0</v>
      </c>
      <c r="S73" s="29">
        <f>'MHB2003'!F62</f>
        <v>0</v>
      </c>
      <c r="T73" s="29">
        <f>'MHB2002'!F62</f>
        <v>0</v>
      </c>
      <c r="U73" s="29">
        <f>'MHB2001'!F62</f>
        <v>0</v>
      </c>
    </row>
    <row r="74" spans="1:21" s="29" customFormat="1" x14ac:dyDescent="0.3">
      <c r="A74" s="29" t="s">
        <v>65</v>
      </c>
      <c r="B74" s="29">
        <f>'MHB2020'!F63</f>
        <v>0</v>
      </c>
      <c r="C74" s="29">
        <f>'MHB2019'!F63</f>
        <v>0</v>
      </c>
      <c r="D74" s="29">
        <f>'MHB2018'!F63</f>
        <v>0</v>
      </c>
      <c r="E74" s="29">
        <f>'MHB2017'!F63</f>
        <v>0</v>
      </c>
      <c r="F74" s="29">
        <f>'MHB2016'!F63</f>
        <v>0</v>
      </c>
      <c r="G74" s="29">
        <f>'MHB2015'!F63</f>
        <v>0</v>
      </c>
      <c r="H74" s="29">
        <f>'MHB2014'!F63</f>
        <v>0</v>
      </c>
      <c r="I74" s="29">
        <f>'MHB2013'!F63</f>
        <v>0</v>
      </c>
      <c r="J74" s="29">
        <f>'MHB2012'!F63</f>
        <v>0</v>
      </c>
      <c r="K74" s="29">
        <f>'MHB2011'!F63</f>
        <v>0</v>
      </c>
      <c r="L74" s="29">
        <f>'MHB2010'!F63</f>
        <v>0</v>
      </c>
      <c r="M74" s="29">
        <f>'MHB2009'!F63</f>
        <v>0</v>
      </c>
      <c r="N74" s="29">
        <f>'MHB2008'!F63</f>
        <v>0</v>
      </c>
      <c r="O74" s="29">
        <f>'MHB2007'!F63</f>
        <v>0</v>
      </c>
      <c r="P74" s="29">
        <f>'MHB2006'!F63</f>
        <v>0</v>
      </c>
      <c r="Q74" s="29">
        <f>'MHB2005'!F63</f>
        <v>0</v>
      </c>
      <c r="R74" s="29">
        <f>'MHB2004'!F63</f>
        <v>0</v>
      </c>
      <c r="S74" s="29">
        <f>'MHB2003'!F63</f>
        <v>0</v>
      </c>
      <c r="T74" s="29">
        <f>'MHB2002'!F63</f>
        <v>0</v>
      </c>
      <c r="U74" s="29">
        <f>'MHB2001'!F63</f>
        <v>0</v>
      </c>
    </row>
    <row r="75" spans="1:21" s="29" customFormat="1" x14ac:dyDescent="0.3">
      <c r="A75" s="29" t="s">
        <v>44</v>
      </c>
      <c r="B75" s="29">
        <f>'MHB2020'!F64</f>
        <v>0</v>
      </c>
      <c r="C75" s="29">
        <f>'MHB2019'!F64</f>
        <v>0</v>
      </c>
      <c r="D75" s="29">
        <f>'MHB2018'!F64</f>
        <v>0</v>
      </c>
      <c r="E75" s="29">
        <f>'MHB2017'!F64</f>
        <v>0</v>
      </c>
      <c r="F75" s="29">
        <f>'MHB2016'!F64</f>
        <v>0</v>
      </c>
      <c r="G75" s="29">
        <f>'MHB2015'!F64</f>
        <v>0</v>
      </c>
      <c r="H75" s="29">
        <f>'MHB2014'!F64</f>
        <v>0</v>
      </c>
      <c r="I75" s="29">
        <f>'MHB2013'!F64</f>
        <v>0</v>
      </c>
      <c r="J75" s="29">
        <f>'MHB2012'!F64</f>
        <v>0</v>
      </c>
      <c r="K75" s="29">
        <f>'MHB2011'!F64</f>
        <v>0</v>
      </c>
      <c r="L75" s="29">
        <f>'MHB2010'!F64</f>
        <v>0</v>
      </c>
      <c r="M75" s="29">
        <f>'MHB2009'!F64</f>
        <v>0</v>
      </c>
      <c r="N75" s="29">
        <f>'MHB2008'!F64</f>
        <v>0</v>
      </c>
      <c r="O75" s="29">
        <f>'MHB2007'!F64</f>
        <v>0</v>
      </c>
      <c r="P75" s="29">
        <f>'MHB2006'!F64</f>
        <v>0</v>
      </c>
      <c r="Q75" s="29">
        <f>'MHB2005'!F64</f>
        <v>0</v>
      </c>
      <c r="R75" s="29">
        <f>'MHB2004'!F64</f>
        <v>0</v>
      </c>
      <c r="S75" s="29">
        <f>'MHB2003'!F64</f>
        <v>0</v>
      </c>
      <c r="T75" s="29">
        <f>'MHB2002'!F64</f>
        <v>0</v>
      </c>
      <c r="U75" s="29">
        <f>'MHB2001'!F64</f>
        <v>0</v>
      </c>
    </row>
    <row r="76" spans="1:21" s="29" customFormat="1" x14ac:dyDescent="0.3">
      <c r="A76" s="29" t="s">
        <v>45</v>
      </c>
      <c r="B76" s="29">
        <f>'MHB2020'!F65</f>
        <v>0</v>
      </c>
      <c r="C76" s="29">
        <f>'MHB2019'!F65</f>
        <v>0</v>
      </c>
      <c r="D76" s="29">
        <f>'MHB2018'!F65</f>
        <v>0</v>
      </c>
      <c r="E76" s="29">
        <f>'MHB2017'!F65</f>
        <v>0</v>
      </c>
      <c r="F76" s="29">
        <f>'MHB2016'!F65</f>
        <v>0</v>
      </c>
      <c r="G76" s="29">
        <f>'MHB2015'!F65</f>
        <v>0</v>
      </c>
      <c r="H76" s="29">
        <f>'MHB2014'!F65</f>
        <v>0</v>
      </c>
      <c r="I76" s="29">
        <f>'MHB2013'!F65</f>
        <v>0</v>
      </c>
      <c r="J76" s="29">
        <f>'MHB2012'!F65</f>
        <v>0</v>
      </c>
      <c r="K76" s="29">
        <f>'MHB2011'!F65</f>
        <v>0</v>
      </c>
      <c r="L76" s="29">
        <f>'MHB2010'!F65</f>
        <v>0</v>
      </c>
      <c r="M76" s="29">
        <f>'MHB2009'!F65</f>
        <v>0</v>
      </c>
      <c r="N76" s="29">
        <f>'MHB2008'!F65</f>
        <v>0</v>
      </c>
      <c r="O76" s="29">
        <f>'MHB2007'!F65</f>
        <v>0</v>
      </c>
      <c r="P76" s="29">
        <f>'MHB2006'!F65</f>
        <v>0</v>
      </c>
      <c r="Q76" s="29">
        <f>'MHB2005'!F65</f>
        <v>0</v>
      </c>
      <c r="R76" s="29">
        <f>'MHB2004'!F65</f>
        <v>0</v>
      </c>
      <c r="S76" s="29">
        <f>'MHB2003'!F65</f>
        <v>0</v>
      </c>
      <c r="T76" s="29">
        <f>'MHB2002'!F65</f>
        <v>0</v>
      </c>
      <c r="U76" s="29">
        <f>'MHB2001'!F65</f>
        <v>0</v>
      </c>
    </row>
    <row r="77" spans="1:21" s="29" customFormat="1" x14ac:dyDescent="0.3">
      <c r="A77" s="29" t="s">
        <v>46</v>
      </c>
      <c r="B77" s="29">
        <f>'MHB2020'!F66</f>
        <v>0</v>
      </c>
      <c r="C77" s="29">
        <f>'MHB2019'!F66</f>
        <v>0</v>
      </c>
      <c r="D77" s="29">
        <f>'MHB2018'!F66</f>
        <v>0</v>
      </c>
      <c r="E77" s="29">
        <f>'MHB2017'!F66</f>
        <v>0</v>
      </c>
      <c r="F77" s="29">
        <f>'MHB2016'!F66</f>
        <v>0</v>
      </c>
      <c r="G77" s="29">
        <f>'MHB2015'!F66</f>
        <v>0</v>
      </c>
      <c r="H77" s="29">
        <f>'MHB2014'!F66</f>
        <v>0</v>
      </c>
      <c r="I77" s="29">
        <f>'MHB2013'!F66</f>
        <v>0</v>
      </c>
      <c r="J77" s="29">
        <f>'MHB2012'!F66</f>
        <v>0</v>
      </c>
      <c r="K77" s="29">
        <f>'MHB2011'!F66</f>
        <v>0</v>
      </c>
      <c r="L77" s="29">
        <f>'MHB2010'!F66</f>
        <v>0</v>
      </c>
      <c r="M77" s="29">
        <f>'MHB2009'!F66</f>
        <v>0</v>
      </c>
      <c r="N77" s="29">
        <f>'MHB2008'!F66</f>
        <v>0</v>
      </c>
      <c r="O77" s="29">
        <f>'MHB2007'!F66</f>
        <v>0</v>
      </c>
      <c r="P77" s="29">
        <f>'MHB2006'!F66</f>
        <v>0</v>
      </c>
      <c r="Q77" s="29">
        <f>'MHB2005'!F66</f>
        <v>0</v>
      </c>
      <c r="R77" s="29">
        <f>'MHB2004'!F66</f>
        <v>0</v>
      </c>
      <c r="S77" s="29">
        <f>'MHB2003'!F66</f>
        <v>0</v>
      </c>
      <c r="T77" s="29">
        <f>'MHB2002'!F66</f>
        <v>0</v>
      </c>
      <c r="U77" s="29">
        <f>'MHB2001'!F66</f>
        <v>0</v>
      </c>
    </row>
    <row r="78" spans="1:21" s="29" customFormat="1" x14ac:dyDescent="0.3">
      <c r="A78" s="29" t="s">
        <v>47</v>
      </c>
      <c r="B78" s="29">
        <f>'MHB2020'!F67</f>
        <v>0</v>
      </c>
      <c r="C78" s="29">
        <f>'MHB2019'!F67</f>
        <v>0</v>
      </c>
      <c r="D78" s="29">
        <f>'MHB2018'!F67</f>
        <v>0</v>
      </c>
      <c r="E78" s="29">
        <f>'MHB2017'!F67</f>
        <v>0</v>
      </c>
      <c r="F78" s="29">
        <f>'MHB2016'!F67</f>
        <v>0</v>
      </c>
      <c r="G78" s="29">
        <f>'MHB2015'!F67</f>
        <v>0</v>
      </c>
      <c r="H78" s="29">
        <f>'MHB2014'!F67</f>
        <v>0</v>
      </c>
      <c r="I78" s="29">
        <f>'MHB2013'!F67</f>
        <v>0</v>
      </c>
      <c r="J78" s="29">
        <f>'MHB2012'!F67</f>
        <v>0</v>
      </c>
      <c r="K78" s="29">
        <f>'MHB2011'!F67</f>
        <v>0</v>
      </c>
      <c r="L78" s="29">
        <f>'MHB2010'!F67</f>
        <v>0</v>
      </c>
      <c r="M78" s="29">
        <f>'MHB2009'!F67</f>
        <v>0</v>
      </c>
      <c r="N78" s="29">
        <f>'MHB2008'!F67</f>
        <v>0</v>
      </c>
      <c r="O78" s="29">
        <f>'MHB2007'!F67</f>
        <v>0</v>
      </c>
      <c r="P78" s="29">
        <f>'MHB2006'!F67</f>
        <v>0</v>
      </c>
      <c r="Q78" s="29">
        <f>'MHB2005'!F67</f>
        <v>0</v>
      </c>
      <c r="R78" s="29">
        <f>'MHB2004'!F67</f>
        <v>0</v>
      </c>
      <c r="S78" s="29">
        <f>'MHB2003'!F67</f>
        <v>0</v>
      </c>
      <c r="T78" s="29">
        <f>'MHB2002'!F67</f>
        <v>0</v>
      </c>
      <c r="U78" s="29">
        <f>'MHB2001'!F67</f>
        <v>0</v>
      </c>
    </row>
    <row r="79" spans="1:21" s="29" customFormat="1" x14ac:dyDescent="0.3">
      <c r="A79" s="29" t="s">
        <v>48</v>
      </c>
      <c r="B79" s="29">
        <f>'MHB2020'!F68</f>
        <v>0</v>
      </c>
      <c r="C79" s="29">
        <f>'MHB2019'!F68</f>
        <v>0</v>
      </c>
      <c r="D79" s="29">
        <f>'MHB2018'!F68</f>
        <v>0</v>
      </c>
      <c r="E79" s="29">
        <f>'MHB2017'!F68</f>
        <v>0</v>
      </c>
      <c r="F79" s="29">
        <f>'MHB2016'!F68</f>
        <v>0</v>
      </c>
      <c r="G79" s="29">
        <f>'MHB2015'!F68</f>
        <v>0</v>
      </c>
      <c r="H79" s="29">
        <f>'MHB2014'!F68</f>
        <v>0</v>
      </c>
      <c r="I79" s="29">
        <f>'MHB2013'!F68</f>
        <v>0</v>
      </c>
      <c r="J79" s="29">
        <f>'MHB2012'!F68</f>
        <v>0</v>
      </c>
      <c r="K79" s="29">
        <f>'MHB2011'!F68</f>
        <v>0</v>
      </c>
      <c r="L79" s="29">
        <f>'MHB2010'!F68</f>
        <v>0</v>
      </c>
      <c r="M79" s="29">
        <f>'MHB2009'!F68</f>
        <v>0</v>
      </c>
      <c r="N79" s="29">
        <f>'MHB2008'!F68</f>
        <v>0</v>
      </c>
      <c r="O79" s="29">
        <f>'MHB2007'!F68</f>
        <v>0</v>
      </c>
      <c r="P79" s="29">
        <f>'MHB2006'!F68</f>
        <v>0</v>
      </c>
      <c r="Q79" s="29">
        <f>'MHB2005'!F68</f>
        <v>0</v>
      </c>
      <c r="R79" s="29">
        <f>'MHB2004'!F68</f>
        <v>0</v>
      </c>
      <c r="S79" s="29">
        <f>'MHB2003'!F68</f>
        <v>0</v>
      </c>
      <c r="T79" s="29">
        <f>'MHB2002'!F68</f>
        <v>0</v>
      </c>
      <c r="U79" s="29">
        <f>'MHB2001'!F68</f>
        <v>0</v>
      </c>
    </row>
    <row r="80" spans="1:21" s="29" customFormat="1" x14ac:dyDescent="0.3">
      <c r="A80" s="29" t="s">
        <v>49</v>
      </c>
      <c r="B80" s="29">
        <f>'MHB2020'!F69</f>
        <v>0</v>
      </c>
      <c r="C80" s="29">
        <f>'MHB2019'!F69</f>
        <v>0</v>
      </c>
      <c r="D80" s="29">
        <f>'MHB2018'!F69</f>
        <v>0</v>
      </c>
      <c r="E80" s="29">
        <f>'MHB2017'!F69</f>
        <v>0</v>
      </c>
      <c r="F80" s="29">
        <f>'MHB2016'!F69</f>
        <v>0</v>
      </c>
      <c r="G80" s="29">
        <f>'MHB2015'!F69</f>
        <v>0</v>
      </c>
      <c r="H80" s="29">
        <f>'MHB2014'!F69</f>
        <v>0</v>
      </c>
      <c r="I80" s="29">
        <f>'MHB2013'!F69</f>
        <v>0</v>
      </c>
      <c r="J80" s="29">
        <f>'MHB2012'!F69</f>
        <v>0</v>
      </c>
      <c r="K80" s="29">
        <f>'MHB2011'!F69</f>
        <v>0</v>
      </c>
      <c r="L80" s="29">
        <f>'MHB2010'!F69</f>
        <v>0</v>
      </c>
      <c r="M80" s="29">
        <f>'MHB2009'!F69</f>
        <v>0</v>
      </c>
      <c r="N80" s="29">
        <f>'MHB2008'!F69</f>
        <v>0</v>
      </c>
      <c r="O80" s="29">
        <f>'MHB2007'!F69</f>
        <v>0</v>
      </c>
      <c r="P80" s="29">
        <f>'MHB2006'!F69</f>
        <v>0</v>
      </c>
      <c r="Q80" s="29">
        <f>'MHB2005'!F69</f>
        <v>0</v>
      </c>
      <c r="R80" s="29">
        <f>'MHB2004'!F69</f>
        <v>0</v>
      </c>
      <c r="S80" s="29">
        <f>'MHB2003'!F69</f>
        <v>0</v>
      </c>
      <c r="T80" s="29">
        <f>'MHB2002'!F69</f>
        <v>0</v>
      </c>
      <c r="U80" s="29">
        <f>'MHB2001'!F69</f>
        <v>0</v>
      </c>
    </row>
    <row r="81" spans="1:21" s="29" customFormat="1" x14ac:dyDescent="0.3">
      <c r="A81" s="29" t="s">
        <v>50</v>
      </c>
      <c r="B81" s="29">
        <f>'MHB2020'!F70</f>
        <v>0</v>
      </c>
      <c r="C81" s="29">
        <f>'MHB2019'!F70</f>
        <v>0</v>
      </c>
      <c r="D81" s="29">
        <f>'MHB2018'!F70</f>
        <v>0</v>
      </c>
      <c r="E81" s="29">
        <f>'MHB2017'!F70</f>
        <v>0</v>
      </c>
      <c r="F81" s="29">
        <f>'MHB2016'!F70</f>
        <v>0</v>
      </c>
      <c r="G81" s="29">
        <f>'MHB2015'!F70</f>
        <v>0</v>
      </c>
      <c r="H81" s="29">
        <f>'MHB2014'!F70</f>
        <v>0</v>
      </c>
      <c r="I81" s="29">
        <f>'MHB2013'!F70</f>
        <v>0</v>
      </c>
      <c r="J81" s="29">
        <f>'MHB2012'!F70</f>
        <v>0</v>
      </c>
      <c r="K81" s="29">
        <f>'MHB2011'!F70</f>
        <v>0</v>
      </c>
      <c r="L81" s="29">
        <f>'MHB2010'!F70</f>
        <v>0</v>
      </c>
      <c r="M81" s="29">
        <f>'MHB2009'!F70</f>
        <v>0</v>
      </c>
      <c r="N81" s="29">
        <f>'MHB2008'!F70</f>
        <v>0</v>
      </c>
      <c r="O81" s="29">
        <f>'MHB2007'!F70</f>
        <v>0</v>
      </c>
      <c r="P81" s="29">
        <f>'MHB2006'!F70</f>
        <v>0</v>
      </c>
      <c r="Q81" s="29">
        <f>'MHB2005'!F70</f>
        <v>0</v>
      </c>
      <c r="R81" s="29">
        <f>'MHB2004'!F70</f>
        <v>0</v>
      </c>
      <c r="S81" s="29">
        <f>'MHB2003'!F70</f>
        <v>0</v>
      </c>
      <c r="T81" s="29">
        <f>'MHB2002'!F70</f>
        <v>0</v>
      </c>
      <c r="U81" s="29">
        <f>'MHB2001'!F70</f>
        <v>0</v>
      </c>
    </row>
    <row r="82" spans="1:21" s="30" customFormat="1" x14ac:dyDescent="0.3">
      <c r="A82" s="30" t="s">
        <v>38</v>
      </c>
      <c r="B82" s="30">
        <f>'MHB2020'!F71</f>
        <v>0</v>
      </c>
      <c r="C82" s="30">
        <f>'MHB2019'!F71</f>
        <v>0</v>
      </c>
      <c r="D82" s="30">
        <f>'MHB2018'!F71</f>
        <v>0</v>
      </c>
      <c r="E82" s="30">
        <f>'MHB2017'!F71</f>
        <v>0</v>
      </c>
      <c r="F82" s="30">
        <f>'MHB2016'!F71</f>
        <v>0</v>
      </c>
      <c r="G82" s="30">
        <f>'MHB2015'!F71</f>
        <v>0</v>
      </c>
      <c r="H82" s="30">
        <f>'MHB2014'!F71</f>
        <v>0</v>
      </c>
      <c r="I82" s="30">
        <f>'MHB2013'!F71</f>
        <v>0</v>
      </c>
      <c r="J82" s="30">
        <f>'MHB2012'!F71</f>
        <v>0</v>
      </c>
      <c r="K82" s="30">
        <f>'MHB2011'!F71</f>
        <v>0</v>
      </c>
      <c r="L82" s="30">
        <f>'MHB2010'!F71</f>
        <v>0</v>
      </c>
      <c r="M82" s="30">
        <f>'MHB2009'!F71</f>
        <v>0</v>
      </c>
      <c r="N82" s="30">
        <f>'MHB2008'!F71</f>
        <v>0</v>
      </c>
      <c r="O82" s="30">
        <f>'MHB2007'!F71</f>
        <v>0</v>
      </c>
      <c r="P82" s="30">
        <f>'MHB2006'!F71</f>
        <v>0</v>
      </c>
      <c r="Q82" s="30">
        <f>'MHB2005'!F71</f>
        <v>0</v>
      </c>
      <c r="R82" s="30">
        <f>'MHB2004'!F71</f>
        <v>0</v>
      </c>
      <c r="S82" s="30">
        <f>'MHB2003'!F71</f>
        <v>0</v>
      </c>
      <c r="T82" s="30">
        <f>'MHB2002'!F71</f>
        <v>0</v>
      </c>
      <c r="U82" s="30">
        <f>'MHB2001'!F71</f>
        <v>0</v>
      </c>
    </row>
    <row r="83" spans="1:21" s="10" customFormat="1" x14ac:dyDescent="0.3">
      <c r="A83" s="10" t="s">
        <v>51</v>
      </c>
      <c r="B83" s="10">
        <f>'MHB2020'!F72</f>
        <v>0</v>
      </c>
      <c r="C83" s="10">
        <f>'MHB2019'!F72</f>
        <v>0</v>
      </c>
      <c r="D83" s="10">
        <f>'MHB2018'!F72</f>
        <v>0</v>
      </c>
      <c r="E83" s="10">
        <f>'MHB2017'!F72</f>
        <v>0</v>
      </c>
      <c r="F83" s="10">
        <f>'MHB2016'!F72</f>
        <v>0</v>
      </c>
      <c r="G83" s="10">
        <f>'MHB2015'!F72</f>
        <v>0</v>
      </c>
      <c r="H83" s="10">
        <f>'MHB2014'!F72</f>
        <v>0</v>
      </c>
      <c r="I83" s="10">
        <f>'MHB2013'!F72</f>
        <v>0</v>
      </c>
      <c r="J83" s="10">
        <f>'MHB2012'!F72</f>
        <v>0</v>
      </c>
      <c r="K83" s="10">
        <f>'MHB2011'!F72</f>
        <v>0</v>
      </c>
      <c r="L83" s="10">
        <f>'MHB2010'!F72</f>
        <v>0</v>
      </c>
      <c r="M83" s="10">
        <f>'MHB2009'!F72</f>
        <v>0</v>
      </c>
      <c r="N83" s="10">
        <f>'MHB2008'!F72</f>
        <v>0</v>
      </c>
      <c r="O83" s="10">
        <f>'MHB2007'!F72</f>
        <v>0</v>
      </c>
      <c r="P83" s="10">
        <f>'MHB2006'!F72</f>
        <v>0</v>
      </c>
      <c r="Q83" s="10">
        <f>'MHB2005'!F72</f>
        <v>0</v>
      </c>
      <c r="R83" s="10">
        <f>'MHB2004'!F72</f>
        <v>0</v>
      </c>
      <c r="S83" s="10">
        <f>'MHB2003'!F72</f>
        <v>0</v>
      </c>
      <c r="T83" s="10">
        <f>'MHB2002'!F72</f>
        <v>0</v>
      </c>
      <c r="U83" s="10">
        <f>'MHB2001'!F72</f>
        <v>0</v>
      </c>
    </row>
    <row r="84" spans="1:21" s="10" customFormat="1" x14ac:dyDescent="0.3">
      <c r="A84" s="10" t="s">
        <v>65</v>
      </c>
      <c r="B84" s="10">
        <f>'MHB2020'!F73</f>
        <v>0</v>
      </c>
      <c r="C84" s="10">
        <f>'MHB2019'!F73</f>
        <v>0</v>
      </c>
      <c r="D84" s="10">
        <f>'MHB2018'!F73</f>
        <v>0</v>
      </c>
      <c r="E84" s="10">
        <f>'MHB2017'!F73</f>
        <v>0</v>
      </c>
      <c r="F84" s="10">
        <f>'MHB2016'!F73</f>
        <v>0</v>
      </c>
      <c r="G84" s="10">
        <f>'MHB2015'!F73</f>
        <v>0</v>
      </c>
      <c r="H84" s="10">
        <f>'MHB2014'!F73</f>
        <v>0</v>
      </c>
      <c r="I84" s="10">
        <f>'MHB2013'!F73</f>
        <v>0</v>
      </c>
      <c r="J84" s="10">
        <f>'MHB2012'!F73</f>
        <v>0</v>
      </c>
      <c r="K84" s="10">
        <f>'MHB2011'!F73</f>
        <v>0</v>
      </c>
      <c r="L84" s="10">
        <f>'MHB2010'!F73</f>
        <v>0</v>
      </c>
      <c r="M84" s="10">
        <f>'MHB2009'!F73</f>
        <v>0</v>
      </c>
      <c r="N84" s="10">
        <f>'MHB2008'!F73</f>
        <v>0</v>
      </c>
      <c r="O84" s="10">
        <f>'MHB2007'!F73</f>
        <v>0</v>
      </c>
      <c r="P84" s="10">
        <f>'MHB2006'!F73</f>
        <v>0</v>
      </c>
      <c r="Q84" s="10">
        <f>'MHB2005'!F73</f>
        <v>0</v>
      </c>
      <c r="R84" s="10">
        <f>'MHB2004'!F73</f>
        <v>0</v>
      </c>
      <c r="S84" s="10">
        <f>'MHB2003'!F73</f>
        <v>0</v>
      </c>
      <c r="T84" s="10">
        <f>'MHB2002'!F73</f>
        <v>0</v>
      </c>
      <c r="U84" s="10">
        <f>'MHB2001'!F73</f>
        <v>0</v>
      </c>
    </row>
    <row r="85" spans="1:21" s="10" customFormat="1" x14ac:dyDescent="0.3">
      <c r="A85" s="10" t="s">
        <v>44</v>
      </c>
      <c r="B85" s="10">
        <f>'MHB2020'!F74</f>
        <v>0</v>
      </c>
      <c r="C85" s="10">
        <f>'MHB2019'!F74</f>
        <v>0</v>
      </c>
      <c r="D85" s="10">
        <f>'MHB2018'!F74</f>
        <v>0</v>
      </c>
      <c r="E85" s="10">
        <f>'MHB2017'!F74</f>
        <v>0</v>
      </c>
      <c r="F85" s="10">
        <f>'MHB2016'!F74</f>
        <v>0</v>
      </c>
      <c r="G85" s="10">
        <f>'MHB2015'!F74</f>
        <v>0</v>
      </c>
      <c r="H85" s="10">
        <f>'MHB2014'!F74</f>
        <v>0</v>
      </c>
      <c r="I85" s="10">
        <f>'MHB2013'!F74</f>
        <v>0</v>
      </c>
      <c r="J85" s="10">
        <f>'MHB2012'!F74</f>
        <v>0</v>
      </c>
      <c r="K85" s="10">
        <f>'MHB2011'!F74</f>
        <v>0</v>
      </c>
      <c r="L85" s="10">
        <f>'MHB2010'!F74</f>
        <v>0</v>
      </c>
      <c r="M85" s="10">
        <f>'MHB2009'!F74</f>
        <v>0</v>
      </c>
      <c r="N85" s="10">
        <f>'MHB2008'!F74</f>
        <v>0</v>
      </c>
      <c r="O85" s="10">
        <f>'MHB2007'!F74</f>
        <v>0</v>
      </c>
      <c r="P85" s="10">
        <f>'MHB2006'!F74</f>
        <v>0</v>
      </c>
      <c r="Q85" s="10">
        <f>'MHB2005'!F74</f>
        <v>0</v>
      </c>
      <c r="R85" s="10">
        <f>'MHB2004'!F74</f>
        <v>0</v>
      </c>
      <c r="S85" s="10">
        <f>'MHB2003'!F74</f>
        <v>0</v>
      </c>
      <c r="T85" s="10">
        <f>'MHB2002'!F74</f>
        <v>0</v>
      </c>
      <c r="U85" s="10">
        <f>'MHB2001'!F74</f>
        <v>0</v>
      </c>
    </row>
    <row r="86" spans="1:21" s="10" customFormat="1" x14ac:dyDescent="0.3">
      <c r="A86" s="10" t="s">
        <v>45</v>
      </c>
      <c r="B86" s="10">
        <f>'MHB2020'!F75</f>
        <v>0</v>
      </c>
      <c r="C86" s="10">
        <f>'MHB2019'!F75</f>
        <v>0</v>
      </c>
      <c r="D86" s="10">
        <f>'MHB2018'!F75</f>
        <v>0</v>
      </c>
      <c r="E86" s="10">
        <f>'MHB2017'!F75</f>
        <v>0</v>
      </c>
      <c r="F86" s="10">
        <f>'MHB2016'!F75</f>
        <v>0</v>
      </c>
      <c r="G86" s="10">
        <f>'MHB2015'!F75</f>
        <v>0</v>
      </c>
      <c r="H86" s="10">
        <f>'MHB2014'!F75</f>
        <v>0</v>
      </c>
      <c r="I86" s="10">
        <f>'MHB2013'!F75</f>
        <v>0</v>
      </c>
      <c r="J86" s="10">
        <f>'MHB2012'!F75</f>
        <v>0</v>
      </c>
      <c r="K86" s="10">
        <f>'MHB2011'!F75</f>
        <v>0</v>
      </c>
      <c r="L86" s="10">
        <f>'MHB2010'!F75</f>
        <v>0</v>
      </c>
      <c r="M86" s="10">
        <f>'MHB2009'!F75</f>
        <v>0</v>
      </c>
      <c r="N86" s="10">
        <f>'MHB2008'!F75</f>
        <v>0</v>
      </c>
      <c r="O86" s="10">
        <f>'MHB2007'!F75</f>
        <v>0</v>
      </c>
      <c r="P86" s="10">
        <f>'MHB2006'!F75</f>
        <v>0</v>
      </c>
      <c r="Q86" s="10">
        <f>'MHB2005'!F75</f>
        <v>0</v>
      </c>
      <c r="R86" s="10">
        <f>'MHB2004'!F75</f>
        <v>0</v>
      </c>
      <c r="S86" s="10">
        <f>'MHB2003'!F75</f>
        <v>0</v>
      </c>
      <c r="T86" s="10">
        <f>'MHB2002'!F75</f>
        <v>0</v>
      </c>
      <c r="U86" s="10">
        <f>'MHB2001'!F75</f>
        <v>0</v>
      </c>
    </row>
    <row r="87" spans="1:21" s="10" customFormat="1" x14ac:dyDescent="0.3">
      <c r="A87" s="10" t="s">
        <v>46</v>
      </c>
      <c r="B87" s="10">
        <f>'MHB2020'!F76</f>
        <v>0</v>
      </c>
      <c r="C87" s="10">
        <f>'MHB2019'!F76</f>
        <v>0</v>
      </c>
      <c r="D87" s="10">
        <f>'MHB2018'!F76</f>
        <v>0</v>
      </c>
      <c r="E87" s="10">
        <f>'MHB2017'!F76</f>
        <v>0</v>
      </c>
      <c r="F87" s="10">
        <f>'MHB2016'!F76</f>
        <v>0</v>
      </c>
      <c r="G87" s="10">
        <f>'MHB2015'!F76</f>
        <v>0</v>
      </c>
      <c r="H87" s="10">
        <f>'MHB2014'!F76</f>
        <v>0</v>
      </c>
      <c r="I87" s="10">
        <f>'MHB2013'!F76</f>
        <v>0</v>
      </c>
      <c r="J87" s="10">
        <f>'MHB2012'!F76</f>
        <v>0</v>
      </c>
      <c r="K87" s="10">
        <f>'MHB2011'!F76</f>
        <v>0</v>
      </c>
      <c r="L87" s="10">
        <f>'MHB2010'!F76</f>
        <v>0</v>
      </c>
      <c r="M87" s="10">
        <f>'MHB2009'!F76</f>
        <v>0</v>
      </c>
      <c r="N87" s="10">
        <f>'MHB2008'!F76</f>
        <v>0</v>
      </c>
      <c r="O87" s="10">
        <f>'MHB2007'!F76</f>
        <v>0</v>
      </c>
      <c r="P87" s="10">
        <f>'MHB2006'!F76</f>
        <v>0</v>
      </c>
      <c r="Q87" s="10">
        <f>'MHB2005'!F76</f>
        <v>0</v>
      </c>
      <c r="R87" s="10">
        <f>'MHB2004'!F76</f>
        <v>0</v>
      </c>
      <c r="S87" s="10">
        <f>'MHB2003'!F76</f>
        <v>0</v>
      </c>
      <c r="T87" s="10">
        <f>'MHB2002'!F76</f>
        <v>0</v>
      </c>
      <c r="U87" s="10">
        <f>'MHB2001'!F76</f>
        <v>0</v>
      </c>
    </row>
    <row r="88" spans="1:21" s="10" customFormat="1" x14ac:dyDescent="0.3">
      <c r="A88" s="10" t="s">
        <v>47</v>
      </c>
      <c r="B88" s="10">
        <f>'MHB2020'!F77</f>
        <v>0</v>
      </c>
      <c r="C88" s="10">
        <f>'MHB2019'!F77</f>
        <v>0</v>
      </c>
      <c r="D88" s="10">
        <f>'MHB2018'!F77</f>
        <v>0</v>
      </c>
      <c r="E88" s="10">
        <f>'MHB2017'!F77</f>
        <v>0</v>
      </c>
      <c r="F88" s="10">
        <f>'MHB2016'!F77</f>
        <v>0</v>
      </c>
      <c r="G88" s="10">
        <f>'MHB2015'!F77</f>
        <v>0</v>
      </c>
      <c r="H88" s="10">
        <f>'MHB2014'!F77</f>
        <v>0</v>
      </c>
      <c r="I88" s="10">
        <f>'MHB2013'!F77</f>
        <v>0</v>
      </c>
      <c r="J88" s="10">
        <f>'MHB2012'!F77</f>
        <v>0</v>
      </c>
      <c r="K88" s="10">
        <f>'MHB2011'!F77</f>
        <v>0</v>
      </c>
      <c r="L88" s="10">
        <f>'MHB2010'!F77</f>
        <v>0</v>
      </c>
      <c r="M88" s="10">
        <f>'MHB2009'!F77</f>
        <v>0</v>
      </c>
      <c r="N88" s="10">
        <f>'MHB2008'!F77</f>
        <v>0</v>
      </c>
      <c r="O88" s="10">
        <f>'MHB2007'!F77</f>
        <v>0</v>
      </c>
      <c r="P88" s="10">
        <f>'MHB2006'!F77</f>
        <v>0</v>
      </c>
      <c r="Q88" s="10">
        <f>'MHB2005'!F77</f>
        <v>0</v>
      </c>
      <c r="R88" s="10">
        <f>'MHB2004'!F77</f>
        <v>0</v>
      </c>
      <c r="S88" s="10">
        <f>'MHB2003'!F77</f>
        <v>0</v>
      </c>
      <c r="T88" s="10">
        <f>'MHB2002'!F77</f>
        <v>0</v>
      </c>
      <c r="U88" s="10">
        <f>'MHB2001'!F77</f>
        <v>0</v>
      </c>
    </row>
    <row r="89" spans="1:21" s="10" customFormat="1" x14ac:dyDescent="0.3">
      <c r="A89" s="10" t="s">
        <v>48</v>
      </c>
      <c r="B89" s="10">
        <f>'MHB2020'!F78</f>
        <v>0</v>
      </c>
      <c r="C89" s="10">
        <f>'MHB2019'!F78</f>
        <v>0</v>
      </c>
      <c r="D89" s="10">
        <f>'MHB2018'!F78</f>
        <v>0</v>
      </c>
      <c r="E89" s="10">
        <f>'MHB2017'!F78</f>
        <v>0</v>
      </c>
      <c r="F89" s="10">
        <f>'MHB2016'!F78</f>
        <v>0</v>
      </c>
      <c r="G89" s="10">
        <f>'MHB2015'!F78</f>
        <v>0</v>
      </c>
      <c r="H89" s="10">
        <f>'MHB2014'!F78</f>
        <v>0</v>
      </c>
      <c r="I89" s="10">
        <f>'MHB2013'!F78</f>
        <v>0</v>
      </c>
      <c r="J89" s="10">
        <f>'MHB2012'!F78</f>
        <v>0</v>
      </c>
      <c r="K89" s="10">
        <f>'MHB2011'!F78</f>
        <v>0</v>
      </c>
      <c r="L89" s="10">
        <f>'MHB2010'!F78</f>
        <v>0</v>
      </c>
      <c r="M89" s="10">
        <f>'MHB2009'!F78</f>
        <v>0</v>
      </c>
      <c r="N89" s="10">
        <f>'MHB2008'!F78</f>
        <v>0</v>
      </c>
      <c r="O89" s="10">
        <f>'MHB2007'!F78</f>
        <v>0</v>
      </c>
      <c r="P89" s="10">
        <f>'MHB2006'!F78</f>
        <v>0</v>
      </c>
      <c r="Q89" s="10">
        <f>'MHB2005'!F78</f>
        <v>0</v>
      </c>
      <c r="R89" s="10">
        <f>'MHB2004'!F78</f>
        <v>0</v>
      </c>
      <c r="S89" s="10">
        <f>'MHB2003'!F78</f>
        <v>0</v>
      </c>
      <c r="T89" s="10">
        <f>'MHB2002'!F78</f>
        <v>0</v>
      </c>
      <c r="U89" s="10">
        <f>'MHB2001'!F78</f>
        <v>0</v>
      </c>
    </row>
    <row r="90" spans="1:21" s="10" customFormat="1" x14ac:dyDescent="0.3">
      <c r="A90" s="10" t="s">
        <v>49</v>
      </c>
      <c r="B90" s="10">
        <f>'MHB2020'!F79</f>
        <v>0</v>
      </c>
      <c r="C90" s="10">
        <f>'MHB2019'!F79</f>
        <v>0</v>
      </c>
      <c r="D90" s="10">
        <f>'MHB2018'!F79</f>
        <v>0</v>
      </c>
      <c r="E90" s="10">
        <f>'MHB2017'!F79</f>
        <v>0</v>
      </c>
      <c r="F90" s="10">
        <f>'MHB2016'!F79</f>
        <v>0</v>
      </c>
      <c r="G90" s="10">
        <f>'MHB2015'!F79</f>
        <v>0</v>
      </c>
      <c r="H90" s="10">
        <f>'MHB2014'!F79</f>
        <v>0</v>
      </c>
      <c r="I90" s="10">
        <f>'MHB2013'!F79</f>
        <v>0</v>
      </c>
      <c r="J90" s="10">
        <f>'MHB2012'!F79</f>
        <v>0</v>
      </c>
      <c r="K90" s="10">
        <f>'MHB2011'!F79</f>
        <v>0</v>
      </c>
      <c r="L90" s="10">
        <f>'MHB2010'!F79</f>
        <v>0</v>
      </c>
      <c r="M90" s="10">
        <f>'MHB2009'!F79</f>
        <v>0</v>
      </c>
      <c r="N90" s="10">
        <f>'MHB2008'!F79</f>
        <v>0</v>
      </c>
      <c r="O90" s="10">
        <f>'MHB2007'!F79</f>
        <v>0</v>
      </c>
      <c r="P90" s="10">
        <f>'MHB2006'!F79</f>
        <v>0</v>
      </c>
      <c r="Q90" s="10">
        <f>'MHB2005'!F79</f>
        <v>0</v>
      </c>
      <c r="R90" s="10">
        <f>'MHB2004'!F79</f>
        <v>0</v>
      </c>
      <c r="S90" s="10">
        <f>'MHB2003'!F79</f>
        <v>0</v>
      </c>
      <c r="T90" s="10">
        <f>'MHB2002'!F79</f>
        <v>0</v>
      </c>
      <c r="U90" s="10">
        <f>'MHB2001'!F79</f>
        <v>0</v>
      </c>
    </row>
    <row r="91" spans="1:21" s="10" customFormat="1" x14ac:dyDescent="0.3">
      <c r="A91" s="10" t="s">
        <v>50</v>
      </c>
      <c r="B91" s="10">
        <f>'MHB2020'!F80</f>
        <v>0</v>
      </c>
      <c r="C91" s="10">
        <f>'MHB2019'!F80</f>
        <v>0</v>
      </c>
      <c r="D91" s="10">
        <f>'MHB2018'!F80</f>
        <v>0</v>
      </c>
      <c r="E91" s="10">
        <f>'MHB2017'!F80</f>
        <v>0</v>
      </c>
      <c r="F91" s="10">
        <f>'MHB2016'!F80</f>
        <v>0</v>
      </c>
      <c r="G91" s="10">
        <f>'MHB2015'!F80</f>
        <v>0</v>
      </c>
      <c r="H91" s="10">
        <f>'MHB2014'!F80</f>
        <v>0</v>
      </c>
      <c r="I91" s="10">
        <f>'MHB2013'!F80</f>
        <v>0</v>
      </c>
      <c r="J91" s="10">
        <f>'MHB2012'!F80</f>
        <v>0</v>
      </c>
      <c r="K91" s="10">
        <f>'MHB2011'!F80</f>
        <v>0</v>
      </c>
      <c r="L91" s="10">
        <f>'MHB2010'!F80</f>
        <v>0</v>
      </c>
      <c r="M91" s="10">
        <f>'MHB2009'!F80</f>
        <v>0</v>
      </c>
      <c r="N91" s="10">
        <f>'MHB2008'!F80</f>
        <v>0</v>
      </c>
      <c r="O91" s="10">
        <f>'MHB2007'!F80</f>
        <v>0</v>
      </c>
      <c r="P91" s="10">
        <f>'MHB2006'!F80</f>
        <v>0</v>
      </c>
      <c r="Q91" s="10">
        <f>'MHB2005'!F80</f>
        <v>0</v>
      </c>
      <c r="R91" s="10">
        <f>'MHB2004'!F80</f>
        <v>0</v>
      </c>
      <c r="S91" s="10">
        <f>'MHB2003'!F80</f>
        <v>0</v>
      </c>
      <c r="T91" s="10">
        <f>'MHB2002'!F80</f>
        <v>0</v>
      </c>
      <c r="U91" s="10">
        <f>'MHB2001'!F80</f>
        <v>0</v>
      </c>
    </row>
    <row r="92" spans="1:21" s="10" customFormat="1" x14ac:dyDescent="0.3">
      <c r="A92" s="10" t="s">
        <v>37</v>
      </c>
      <c r="B92" s="10">
        <f>'MHB2020'!F81</f>
        <v>0</v>
      </c>
      <c r="C92" s="10">
        <f>'MHB2019'!F81</f>
        <v>0</v>
      </c>
      <c r="D92" s="10">
        <f>'MHB2018'!F81</f>
        <v>0</v>
      </c>
      <c r="E92" s="10">
        <f>'MHB2017'!F81</f>
        <v>0</v>
      </c>
      <c r="F92" s="10">
        <f>'MHB2016'!F81</f>
        <v>0</v>
      </c>
      <c r="G92" s="10">
        <f>'MHB2015'!F81</f>
        <v>0</v>
      </c>
      <c r="H92" s="10">
        <f>'MHB2014'!F81</f>
        <v>0</v>
      </c>
      <c r="I92" s="10">
        <f>'MHB2013'!F81</f>
        <v>0</v>
      </c>
      <c r="J92" s="10">
        <f>'MHB2012'!F81</f>
        <v>0</v>
      </c>
      <c r="K92" s="10">
        <f>'MHB2011'!F81</f>
        <v>0</v>
      </c>
      <c r="L92" s="10">
        <f>'MHB2010'!F81</f>
        <v>0</v>
      </c>
      <c r="M92" s="10">
        <f>'MHB2009'!F81</f>
        <v>0</v>
      </c>
      <c r="N92" s="10">
        <f>'MHB2008'!F81</f>
        <v>0</v>
      </c>
      <c r="O92" s="10">
        <f>'MHB2007'!F81</f>
        <v>0</v>
      </c>
      <c r="P92" s="10">
        <f>'MHB2006'!F81</f>
        <v>0</v>
      </c>
      <c r="Q92" s="10">
        <f>'MHB2005'!F81</f>
        <v>0</v>
      </c>
      <c r="R92" s="10">
        <f>'MHB2004'!F81</f>
        <v>0</v>
      </c>
      <c r="S92" s="10">
        <f>'MHB2003'!F81</f>
        <v>0</v>
      </c>
      <c r="T92" s="10">
        <f>'MHB2002'!F81</f>
        <v>0</v>
      </c>
      <c r="U92" s="10">
        <f>'MHB2001'!F81</f>
        <v>0</v>
      </c>
    </row>
    <row r="93" spans="1:21" s="31" customFormat="1" x14ac:dyDescent="0.3">
      <c r="A93" s="31" t="s">
        <v>52</v>
      </c>
      <c r="B93" s="31">
        <f>'MHB2020'!F82</f>
        <v>0</v>
      </c>
      <c r="C93" s="31">
        <f>'MHB2019'!F82</f>
        <v>1</v>
      </c>
      <c r="D93" s="31">
        <f>'MHB2018'!F82</f>
        <v>4</v>
      </c>
      <c r="E93" s="31">
        <f>'MHB2017'!F82</f>
        <v>3</v>
      </c>
      <c r="F93" s="31">
        <f>'MHB2016'!F82</f>
        <v>0</v>
      </c>
      <c r="G93" s="31">
        <f>'MHB2015'!F82</f>
        <v>0</v>
      </c>
      <c r="H93" s="31">
        <f>'MHB2014'!F82</f>
        <v>0</v>
      </c>
      <c r="I93" s="31">
        <f>'MHB2013'!F82</f>
        <v>1</v>
      </c>
      <c r="J93" s="31">
        <f>'MHB2012'!F82</f>
        <v>2</v>
      </c>
      <c r="K93" s="31">
        <f>'MHB2011'!F82</f>
        <v>1</v>
      </c>
      <c r="L93" s="31">
        <f>'MHB2010'!F82</f>
        <v>0</v>
      </c>
      <c r="M93" s="31">
        <f>'MHB2009'!F82</f>
        <v>0</v>
      </c>
      <c r="N93" s="31">
        <f>'MHB2008'!F82</f>
        <v>1</v>
      </c>
      <c r="O93" s="31">
        <f>'MHB2007'!F82</f>
        <v>0</v>
      </c>
      <c r="P93" s="31">
        <f>'MHB2006'!F82</f>
        <v>0</v>
      </c>
      <c r="Q93" s="31">
        <f>'MHB2005'!F82</f>
        <v>0</v>
      </c>
      <c r="R93" s="31">
        <f>'MHB2004'!F82</f>
        <v>0</v>
      </c>
      <c r="S93" s="31">
        <f>'MHB2003'!F82</f>
        <v>0</v>
      </c>
      <c r="T93" s="31">
        <f>'MHB2002'!F82</f>
        <v>0</v>
      </c>
      <c r="U93" s="31">
        <f>'MHB2001'!F82</f>
        <v>0</v>
      </c>
    </row>
    <row r="94" spans="1:21" x14ac:dyDescent="0.3">
      <c r="B94">
        <f>'MHB2020'!F83</f>
        <v>0</v>
      </c>
      <c r="C94">
        <f>'MHB2019'!F83</f>
        <v>0</v>
      </c>
      <c r="D94">
        <f>'MHB2018'!F83</f>
        <v>0</v>
      </c>
      <c r="E94">
        <f>'MHB2017'!F83</f>
        <v>0</v>
      </c>
      <c r="F94">
        <f>'MHB2016'!F83</f>
        <v>0</v>
      </c>
      <c r="G94">
        <f>'MHB2015'!F83</f>
        <v>0</v>
      </c>
      <c r="H94">
        <f>'MHB2014'!F83</f>
        <v>0</v>
      </c>
      <c r="I94">
        <f>'MHB2013'!F83</f>
        <v>0</v>
      </c>
      <c r="J94">
        <f>'MHB2012'!F83</f>
        <v>0</v>
      </c>
      <c r="K94">
        <f>'MHB2011'!F83</f>
        <v>0</v>
      </c>
      <c r="L94">
        <f>'MHB2010'!F83</f>
        <v>0</v>
      </c>
      <c r="M94">
        <f>'MHB2009'!F83</f>
        <v>0</v>
      </c>
      <c r="N94">
        <f>'MHB2008'!F83</f>
        <v>0</v>
      </c>
      <c r="O94">
        <f>'MHB2007'!F83</f>
        <v>0</v>
      </c>
      <c r="P94">
        <f>'MHB2006'!F83</f>
        <v>0</v>
      </c>
      <c r="Q94">
        <f>'MHB2005'!F83</f>
        <v>0</v>
      </c>
      <c r="R94">
        <f>'MHB2004'!F83</f>
        <v>0</v>
      </c>
      <c r="S94">
        <f>'MHB2003'!F83</f>
        <v>0</v>
      </c>
      <c r="T94">
        <f>'MHB2002'!F83</f>
        <v>0</v>
      </c>
      <c r="U94">
        <f>'MHB2001'!F83</f>
        <v>0</v>
      </c>
    </row>
    <row r="95" spans="1:21" x14ac:dyDescent="0.3">
      <c r="B95">
        <f>'MHB2020'!F84</f>
        <v>0</v>
      </c>
      <c r="C95">
        <f>'MHB2019'!F84</f>
        <v>0</v>
      </c>
      <c r="D95">
        <f>'MHB2018'!F84</f>
        <v>0</v>
      </c>
      <c r="E95">
        <f>'MHB2017'!F84</f>
        <v>0</v>
      </c>
      <c r="F95">
        <f>'MHB2016'!F84</f>
        <v>0</v>
      </c>
      <c r="G95">
        <f>'MHB2015'!F84</f>
        <v>0</v>
      </c>
      <c r="H95">
        <f>'MHB2014'!F84</f>
        <v>0</v>
      </c>
      <c r="I95">
        <f>'MHB2013'!F84</f>
        <v>0</v>
      </c>
      <c r="J95">
        <f>'MHB2012'!F84</f>
        <v>0</v>
      </c>
      <c r="K95">
        <f>'MHB2011'!F84</f>
        <v>0</v>
      </c>
      <c r="L95">
        <f>'MHB2010'!F84</f>
        <v>0</v>
      </c>
      <c r="M95">
        <f>'MHB2009'!F84</f>
        <v>0</v>
      </c>
      <c r="N95">
        <f>'MHB2008'!F84</f>
        <v>0</v>
      </c>
      <c r="O95">
        <f>'MHB2007'!F84</f>
        <v>0</v>
      </c>
      <c r="P95">
        <f>'MHB2006'!F84</f>
        <v>0</v>
      </c>
      <c r="Q95">
        <f>'MHB2005'!F84</f>
        <v>0</v>
      </c>
      <c r="R95">
        <f>'MHB2004'!F84</f>
        <v>0</v>
      </c>
      <c r="S95">
        <f>'MHB2003'!F84</f>
        <v>0</v>
      </c>
      <c r="T95">
        <f>'MHB2002'!F84</f>
        <v>0</v>
      </c>
      <c r="U95">
        <f>'MHB2001'!F84</f>
        <v>0</v>
      </c>
    </row>
    <row r="96" spans="1:21" x14ac:dyDescent="0.3">
      <c r="B96">
        <f>'MHB2020'!F85</f>
        <v>0</v>
      </c>
      <c r="C96">
        <f>'MHB2019'!F85</f>
        <v>0</v>
      </c>
      <c r="D96">
        <f>'MHB2018'!F85</f>
        <v>0</v>
      </c>
      <c r="E96">
        <f>'MHB2017'!F85</f>
        <v>0</v>
      </c>
      <c r="F96">
        <f>'MHB2016'!F85</f>
        <v>0</v>
      </c>
      <c r="G96">
        <f>'MHB2015'!F85</f>
        <v>0</v>
      </c>
      <c r="H96">
        <f>'MHB2014'!F85</f>
        <v>0</v>
      </c>
      <c r="I96">
        <f>'MHB2013'!F85</f>
        <v>0</v>
      </c>
      <c r="J96">
        <f>'MHB2012'!F85</f>
        <v>0</v>
      </c>
      <c r="K96">
        <f>'MHB2011'!F85</f>
        <v>0</v>
      </c>
      <c r="L96">
        <f>'MHB2010'!F85</f>
        <v>0</v>
      </c>
      <c r="M96">
        <f>'MHB2009'!F85</f>
        <v>0</v>
      </c>
      <c r="N96">
        <f>'MHB2008'!F85</f>
        <v>0</v>
      </c>
      <c r="O96">
        <f>'MHB2007'!F85</f>
        <v>0</v>
      </c>
      <c r="P96">
        <f>'MHB2006'!F85</f>
        <v>0</v>
      </c>
      <c r="Q96">
        <f>'MHB2005'!F85</f>
        <v>0</v>
      </c>
      <c r="R96">
        <f>'MHB2004'!F85</f>
        <v>0</v>
      </c>
      <c r="S96">
        <f>'MHB2003'!F85</f>
        <v>0</v>
      </c>
      <c r="T96">
        <f>'MHB2002'!F85</f>
        <v>0</v>
      </c>
      <c r="U96">
        <f>'MHB2001'!F85</f>
        <v>0</v>
      </c>
    </row>
    <row r="97" spans="1:21" x14ac:dyDescent="0.3">
      <c r="A97" t="s">
        <v>51</v>
      </c>
      <c r="B97">
        <f>'MHB2020'!F86</f>
        <v>0</v>
      </c>
      <c r="C97">
        <f>'MHB2019'!F86</f>
        <v>0</v>
      </c>
      <c r="D97">
        <f>'MHB2018'!F86</f>
        <v>0</v>
      </c>
      <c r="E97">
        <f>'MHB2017'!F86</f>
        <v>0</v>
      </c>
      <c r="F97">
        <f>'MHB2016'!F86</f>
        <v>0</v>
      </c>
      <c r="G97">
        <f>'MHB2015'!F86</f>
        <v>0</v>
      </c>
      <c r="H97">
        <f>'MHB2014'!F86</f>
        <v>0</v>
      </c>
      <c r="I97">
        <f>'MHB2013'!F86</f>
        <v>0</v>
      </c>
      <c r="J97">
        <f>'MHB2012'!F86</f>
        <v>0</v>
      </c>
      <c r="K97">
        <f>'MHB2011'!F86</f>
        <v>0</v>
      </c>
      <c r="L97">
        <f>'MHB2010'!F86</f>
        <v>0</v>
      </c>
      <c r="M97">
        <f>'MHB2009'!F86</f>
        <v>0</v>
      </c>
      <c r="N97">
        <f>'MHB2008'!F86</f>
        <v>0</v>
      </c>
      <c r="O97">
        <f>'MHB2007'!F86</f>
        <v>0</v>
      </c>
      <c r="P97">
        <f>'MHB2006'!F86</f>
        <v>0</v>
      </c>
      <c r="Q97">
        <f>'MHB2005'!F86</f>
        <v>0</v>
      </c>
      <c r="R97">
        <f>'MHB2004'!F86</f>
        <v>0</v>
      </c>
      <c r="S97">
        <f>'MHB2003'!F86</f>
        <v>0</v>
      </c>
      <c r="T97">
        <f>'MHB2002'!F86</f>
        <v>0</v>
      </c>
      <c r="U97">
        <f>'MHB2001'!F86</f>
        <v>0</v>
      </c>
    </row>
    <row r="98" spans="1:21" x14ac:dyDescent="0.3">
      <c r="A98" t="s">
        <v>65</v>
      </c>
      <c r="B98">
        <f>'MHB2020'!F87</f>
        <v>0</v>
      </c>
      <c r="C98">
        <f>'MHB2019'!F87</f>
        <v>0</v>
      </c>
      <c r="D98">
        <f>'MHB2018'!F87</f>
        <v>0</v>
      </c>
      <c r="E98">
        <f>'MHB2017'!F87</f>
        <v>0</v>
      </c>
      <c r="F98">
        <f>'MHB2016'!F87</f>
        <v>0</v>
      </c>
      <c r="G98">
        <f>'MHB2015'!F87</f>
        <v>0</v>
      </c>
      <c r="H98">
        <f>'MHB2014'!F87</f>
        <v>0</v>
      </c>
      <c r="I98">
        <f>'MHB2013'!F87</f>
        <v>0</v>
      </c>
      <c r="J98">
        <f>'MHB2012'!F87</f>
        <v>0</v>
      </c>
      <c r="K98">
        <f>'MHB2011'!F87</f>
        <v>0</v>
      </c>
      <c r="L98">
        <f>'MHB2010'!F87</f>
        <v>0</v>
      </c>
      <c r="M98">
        <f>'MHB2009'!F87</f>
        <v>0</v>
      </c>
      <c r="N98">
        <f>'MHB2008'!F87</f>
        <v>0</v>
      </c>
      <c r="O98">
        <f>'MHB2007'!F87</f>
        <v>0</v>
      </c>
      <c r="P98">
        <f>'MHB2006'!F87</f>
        <v>0</v>
      </c>
      <c r="Q98">
        <f>'MHB2005'!F87</f>
        <v>0</v>
      </c>
      <c r="R98">
        <f>'MHB2004'!F87</f>
        <v>0</v>
      </c>
      <c r="S98">
        <f>'MHB2003'!F87</f>
        <v>0</v>
      </c>
      <c r="T98">
        <f>'MHB2002'!F87</f>
        <v>0</v>
      </c>
      <c r="U98">
        <f>'MHB2001'!F87</f>
        <v>0</v>
      </c>
    </row>
    <row r="99" spans="1:21" x14ac:dyDescent="0.3">
      <c r="A99" t="s">
        <v>44</v>
      </c>
      <c r="B99">
        <f>'MHB2020'!F88</f>
        <v>0</v>
      </c>
      <c r="C99">
        <f>'MHB2019'!F88</f>
        <v>0</v>
      </c>
      <c r="D99">
        <f>'MHB2018'!F88</f>
        <v>0</v>
      </c>
      <c r="E99">
        <f>'MHB2017'!F88</f>
        <v>1</v>
      </c>
      <c r="F99">
        <f>'MHB2016'!F88</f>
        <v>0</v>
      </c>
      <c r="G99">
        <f>'MHB2015'!F88</f>
        <v>0</v>
      </c>
      <c r="H99">
        <f>'MHB2014'!F88</f>
        <v>0</v>
      </c>
      <c r="I99">
        <f>'MHB2013'!F88</f>
        <v>0</v>
      </c>
      <c r="J99">
        <f>'MHB2012'!F88</f>
        <v>0</v>
      </c>
      <c r="K99">
        <f>'MHB2011'!F88</f>
        <v>0</v>
      </c>
      <c r="L99">
        <f>'MHB2010'!F88</f>
        <v>0</v>
      </c>
      <c r="M99">
        <f>'MHB2009'!F88</f>
        <v>0</v>
      </c>
      <c r="N99">
        <f>'MHB2008'!F88</f>
        <v>0</v>
      </c>
      <c r="O99">
        <f>'MHB2007'!F88</f>
        <v>0</v>
      </c>
      <c r="P99">
        <f>'MHB2006'!F88</f>
        <v>0</v>
      </c>
      <c r="Q99">
        <f>'MHB2005'!F88</f>
        <v>0</v>
      </c>
      <c r="R99">
        <f>'MHB2004'!F88</f>
        <v>0</v>
      </c>
      <c r="S99">
        <f>'MHB2003'!F88</f>
        <v>0</v>
      </c>
      <c r="T99">
        <f>'MHB2002'!F88</f>
        <v>0</v>
      </c>
      <c r="U99">
        <f>'MHB2001'!F88</f>
        <v>0</v>
      </c>
    </row>
    <row r="100" spans="1:21" x14ac:dyDescent="0.3">
      <c r="A100" t="s">
        <v>45</v>
      </c>
      <c r="B100">
        <f>'MHB2020'!F89</f>
        <v>0</v>
      </c>
      <c r="C100">
        <f>'MHB2019'!F89</f>
        <v>0</v>
      </c>
      <c r="D100">
        <f>'MHB2018'!F89</f>
        <v>0</v>
      </c>
      <c r="E100">
        <f>'MHB2017'!F89</f>
        <v>0</v>
      </c>
      <c r="F100">
        <f>'MHB2016'!F89</f>
        <v>0</v>
      </c>
      <c r="G100">
        <f>'MHB2015'!F89</f>
        <v>0</v>
      </c>
      <c r="H100">
        <f>'MHB2014'!F89</f>
        <v>0</v>
      </c>
      <c r="I100">
        <f>'MHB2013'!F89</f>
        <v>0</v>
      </c>
      <c r="J100">
        <f>'MHB2012'!F89</f>
        <v>0</v>
      </c>
      <c r="K100">
        <f>'MHB2011'!F89</f>
        <v>0</v>
      </c>
      <c r="L100">
        <f>'MHB2010'!F89</f>
        <v>0</v>
      </c>
      <c r="M100">
        <f>'MHB2009'!F89</f>
        <v>0</v>
      </c>
      <c r="N100">
        <f>'MHB2008'!F89</f>
        <v>0</v>
      </c>
      <c r="O100">
        <f>'MHB2007'!F89</f>
        <v>0</v>
      </c>
      <c r="P100">
        <f>'MHB2006'!F89</f>
        <v>0</v>
      </c>
      <c r="Q100">
        <f>'MHB2005'!F89</f>
        <v>0</v>
      </c>
      <c r="R100">
        <f>'MHB2004'!F89</f>
        <v>0</v>
      </c>
      <c r="S100">
        <f>'MHB2003'!F89</f>
        <v>0</v>
      </c>
      <c r="T100">
        <f>'MHB2002'!F89</f>
        <v>0</v>
      </c>
      <c r="U100">
        <f>'MHB2001'!F89</f>
        <v>0</v>
      </c>
    </row>
    <row r="101" spans="1:21" x14ac:dyDescent="0.3">
      <c r="A101" t="s">
        <v>46</v>
      </c>
      <c r="B101">
        <f>'MHB2020'!F90</f>
        <v>0</v>
      </c>
      <c r="C101">
        <f>'MHB2019'!F90</f>
        <v>0</v>
      </c>
      <c r="D101">
        <f>'MHB2018'!F90</f>
        <v>0</v>
      </c>
      <c r="E101">
        <f>'MHB2017'!F90</f>
        <v>0</v>
      </c>
      <c r="F101">
        <f>'MHB2016'!F90</f>
        <v>0</v>
      </c>
      <c r="G101">
        <f>'MHB2015'!F90</f>
        <v>0</v>
      </c>
      <c r="H101">
        <f>'MHB2014'!F90</f>
        <v>0</v>
      </c>
      <c r="I101">
        <f>'MHB2013'!F90</f>
        <v>0</v>
      </c>
      <c r="J101">
        <f>'MHB2012'!F90</f>
        <v>0</v>
      </c>
      <c r="K101">
        <f>'MHB2011'!F90</f>
        <v>0</v>
      </c>
      <c r="L101">
        <f>'MHB2010'!F90</f>
        <v>0</v>
      </c>
      <c r="M101">
        <f>'MHB2009'!F90</f>
        <v>0</v>
      </c>
      <c r="N101">
        <f>'MHB2008'!F90</f>
        <v>0</v>
      </c>
      <c r="O101">
        <f>'MHB2007'!F90</f>
        <v>0</v>
      </c>
      <c r="P101">
        <f>'MHB2006'!F90</f>
        <v>0</v>
      </c>
      <c r="Q101">
        <f>'MHB2005'!F90</f>
        <v>0</v>
      </c>
      <c r="R101">
        <f>'MHB2004'!F90</f>
        <v>0</v>
      </c>
      <c r="S101">
        <f>'MHB2003'!F90</f>
        <v>0</v>
      </c>
      <c r="T101">
        <f>'MHB2002'!F90</f>
        <v>0</v>
      </c>
      <c r="U101">
        <f>'MHB2001'!F90</f>
        <v>0</v>
      </c>
    </row>
    <row r="102" spans="1:21" x14ac:dyDescent="0.3">
      <c r="A102" t="s">
        <v>47</v>
      </c>
      <c r="B102">
        <f>'MHB2020'!F91</f>
        <v>0</v>
      </c>
      <c r="C102">
        <f>'MHB2019'!F91</f>
        <v>0</v>
      </c>
      <c r="D102">
        <f>'MHB2018'!F91</f>
        <v>2</v>
      </c>
      <c r="E102">
        <f>'MHB2017'!F91</f>
        <v>1</v>
      </c>
      <c r="F102">
        <f>'MHB2016'!F91</f>
        <v>0</v>
      </c>
      <c r="G102">
        <f>'MHB2015'!F91</f>
        <v>0</v>
      </c>
      <c r="H102">
        <f>'MHB2014'!F91</f>
        <v>0</v>
      </c>
      <c r="I102">
        <f>'MHB2013'!F91</f>
        <v>0</v>
      </c>
      <c r="J102">
        <f>'MHB2012'!F91</f>
        <v>1</v>
      </c>
      <c r="K102">
        <f>'MHB2011'!F91</f>
        <v>1</v>
      </c>
      <c r="L102">
        <f>'MHB2010'!F91</f>
        <v>0</v>
      </c>
      <c r="M102">
        <f>'MHB2009'!F91</f>
        <v>0</v>
      </c>
      <c r="N102">
        <f>'MHB2008'!F91</f>
        <v>0</v>
      </c>
      <c r="O102">
        <f>'MHB2007'!F91</f>
        <v>0</v>
      </c>
      <c r="P102">
        <f>'MHB2006'!F91</f>
        <v>0</v>
      </c>
      <c r="Q102">
        <f>'MHB2005'!F91</f>
        <v>0</v>
      </c>
      <c r="R102">
        <f>'MHB2004'!F91</f>
        <v>0</v>
      </c>
      <c r="S102">
        <f>'MHB2003'!F91</f>
        <v>0</v>
      </c>
      <c r="T102">
        <f>'MHB2002'!F91</f>
        <v>0</v>
      </c>
      <c r="U102">
        <f>'MHB2001'!F91</f>
        <v>0</v>
      </c>
    </row>
    <row r="103" spans="1:21" x14ac:dyDescent="0.3">
      <c r="A103" t="s">
        <v>48</v>
      </c>
      <c r="B103">
        <f>'MHB2020'!F92</f>
        <v>0</v>
      </c>
      <c r="C103">
        <f>'MHB2019'!F92</f>
        <v>1</v>
      </c>
      <c r="D103">
        <f>'MHB2018'!F92</f>
        <v>2</v>
      </c>
      <c r="E103">
        <f>'MHB2017'!F92</f>
        <v>0</v>
      </c>
      <c r="F103">
        <f>'MHB2016'!F92</f>
        <v>0</v>
      </c>
      <c r="G103">
        <f>'MHB2015'!F92</f>
        <v>0</v>
      </c>
      <c r="H103">
        <f>'MHB2014'!F92</f>
        <v>0</v>
      </c>
      <c r="I103">
        <f>'MHB2013'!F92</f>
        <v>0</v>
      </c>
      <c r="J103">
        <f>'MHB2012'!F92</f>
        <v>0</v>
      </c>
      <c r="K103">
        <f>'MHB2011'!F92</f>
        <v>0</v>
      </c>
      <c r="L103">
        <f>'MHB2010'!F92</f>
        <v>0</v>
      </c>
      <c r="M103">
        <f>'MHB2009'!F92</f>
        <v>0</v>
      </c>
      <c r="N103">
        <f>'MHB2008'!F92</f>
        <v>0</v>
      </c>
      <c r="O103">
        <f>'MHB2007'!F92</f>
        <v>0</v>
      </c>
      <c r="P103">
        <f>'MHB2006'!F92</f>
        <v>0</v>
      </c>
      <c r="Q103">
        <f>'MHB2005'!F92</f>
        <v>0</v>
      </c>
      <c r="R103">
        <f>'MHB2004'!F92</f>
        <v>0</v>
      </c>
      <c r="S103">
        <f>'MHB2003'!F92</f>
        <v>0</v>
      </c>
      <c r="T103">
        <f>'MHB2002'!F92</f>
        <v>0</v>
      </c>
      <c r="U103">
        <f>'MHB2001'!F92</f>
        <v>0</v>
      </c>
    </row>
    <row r="104" spans="1:21" x14ac:dyDescent="0.3">
      <c r="A104" t="s">
        <v>49</v>
      </c>
      <c r="B104">
        <f>'MHB2020'!F93</f>
        <v>0</v>
      </c>
      <c r="C104">
        <f>'MHB2019'!F93</f>
        <v>0</v>
      </c>
      <c r="D104">
        <f>'MHB2018'!F93</f>
        <v>0</v>
      </c>
      <c r="E104">
        <f>'MHB2017'!F93</f>
        <v>1</v>
      </c>
      <c r="F104">
        <f>'MHB2016'!F93</f>
        <v>0</v>
      </c>
      <c r="G104">
        <f>'MHB2015'!F93</f>
        <v>0</v>
      </c>
      <c r="H104">
        <f>'MHB2014'!F93</f>
        <v>0</v>
      </c>
      <c r="I104">
        <f>'MHB2013'!F93</f>
        <v>1</v>
      </c>
      <c r="J104">
        <f>'MHB2012'!F93</f>
        <v>0</v>
      </c>
      <c r="K104">
        <f>'MHB2011'!F93</f>
        <v>0</v>
      </c>
      <c r="L104">
        <f>'MHB2010'!F93</f>
        <v>0</v>
      </c>
      <c r="M104">
        <f>'MHB2009'!F93</f>
        <v>0</v>
      </c>
      <c r="N104">
        <f>'MHB2008'!F93</f>
        <v>1</v>
      </c>
      <c r="O104">
        <f>'MHB2007'!F93</f>
        <v>0</v>
      </c>
      <c r="P104">
        <f>'MHB2006'!F93</f>
        <v>0</v>
      </c>
      <c r="Q104">
        <f>'MHB2005'!F93</f>
        <v>0</v>
      </c>
      <c r="R104">
        <f>'MHB2004'!F93</f>
        <v>0</v>
      </c>
      <c r="S104">
        <f>'MHB2003'!F93</f>
        <v>0</v>
      </c>
      <c r="T104">
        <f>'MHB2002'!F93</f>
        <v>0</v>
      </c>
      <c r="U104">
        <f>'MHB2001'!F93</f>
        <v>0</v>
      </c>
    </row>
    <row r="105" spans="1:21" x14ac:dyDescent="0.3">
      <c r="A105" t="s">
        <v>50</v>
      </c>
      <c r="B105">
        <f>'MHB2020'!F94</f>
        <v>0</v>
      </c>
      <c r="C105">
        <f>'MHB2019'!F94</f>
        <v>0</v>
      </c>
      <c r="D105">
        <f>'MHB2018'!F94</f>
        <v>0</v>
      </c>
      <c r="E105">
        <f>'MHB2017'!F94</f>
        <v>0</v>
      </c>
      <c r="F105">
        <f>'MHB2016'!F94</f>
        <v>0</v>
      </c>
      <c r="G105">
        <f>'MHB2015'!F94</f>
        <v>0</v>
      </c>
      <c r="H105">
        <f>'MHB2014'!F94</f>
        <v>0</v>
      </c>
      <c r="I105">
        <f>'MHB2013'!F94</f>
        <v>0</v>
      </c>
      <c r="J105">
        <f>'MHB2012'!F94</f>
        <v>1</v>
      </c>
      <c r="K105">
        <f>'MHB2011'!F94</f>
        <v>0</v>
      </c>
      <c r="L105">
        <f>'MHB2010'!F94</f>
        <v>0</v>
      </c>
      <c r="M105">
        <f>'MHB2009'!F94</f>
        <v>0</v>
      </c>
      <c r="N105">
        <f>'MHB2008'!F94</f>
        <v>0</v>
      </c>
      <c r="O105">
        <f>'MHB2007'!F94</f>
        <v>0</v>
      </c>
      <c r="P105">
        <f>'MHB2006'!F94</f>
        <v>0</v>
      </c>
      <c r="Q105">
        <f>'MHB2005'!F94</f>
        <v>0</v>
      </c>
      <c r="R105">
        <f>'MHB2004'!F94</f>
        <v>0</v>
      </c>
      <c r="S105">
        <f>'MHB2003'!F94</f>
        <v>0</v>
      </c>
      <c r="T105">
        <f>'MHB2002'!F94</f>
        <v>0</v>
      </c>
      <c r="U105">
        <f>'MHB2001'!F94</f>
        <v>0</v>
      </c>
    </row>
    <row r="106" spans="1:21" x14ac:dyDescent="0.3">
      <c r="A106" t="s">
        <v>32</v>
      </c>
      <c r="B106">
        <f>'MHB2020'!F95</f>
        <v>0</v>
      </c>
      <c r="C106">
        <f>'MHB2019'!F95</f>
        <v>1</v>
      </c>
      <c r="D106">
        <f>'MHB2018'!F95</f>
        <v>4</v>
      </c>
      <c r="E106">
        <f>'MHB2017'!F95</f>
        <v>3</v>
      </c>
      <c r="F106">
        <f>'MHB2016'!F95</f>
        <v>0</v>
      </c>
      <c r="G106">
        <f>'MHB2015'!F95</f>
        <v>0</v>
      </c>
      <c r="H106">
        <f>'MHB2014'!F95</f>
        <v>0</v>
      </c>
      <c r="I106">
        <f>'MHB2013'!F95</f>
        <v>1</v>
      </c>
      <c r="J106">
        <f>'MHB2012'!F95</f>
        <v>2</v>
      </c>
      <c r="K106">
        <f>'MHB2011'!F95</f>
        <v>1</v>
      </c>
      <c r="L106">
        <f>'MHB2010'!F95</f>
        <v>0</v>
      </c>
      <c r="M106">
        <f>'MHB2009'!F95</f>
        <v>0</v>
      </c>
      <c r="N106">
        <f>'MHB2008'!F95</f>
        <v>1</v>
      </c>
      <c r="O106">
        <f>'MHB2007'!F95</f>
        <v>0</v>
      </c>
      <c r="P106">
        <f>'MHB2006'!F95</f>
        <v>0</v>
      </c>
      <c r="Q106">
        <f>'MHB2005'!F95</f>
        <v>0</v>
      </c>
      <c r="R106">
        <f>'MHB2004'!F95</f>
        <v>0</v>
      </c>
      <c r="S106">
        <f>'MHB2003'!F95</f>
        <v>0</v>
      </c>
      <c r="T106">
        <f>'MHB2002'!F95</f>
        <v>0</v>
      </c>
      <c r="U106">
        <f>'MHB2001'!F95</f>
        <v>0</v>
      </c>
    </row>
  </sheetData>
  <pageMargins left="0.7" right="0.7" top="0.78740157499999996" bottom="0.78740157499999996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C243-4596-418F-BAEF-2334F17DFFD2}">
  <dimension ref="A1:U139"/>
  <sheetViews>
    <sheetView zoomScale="85" zoomScaleNormal="85" workbookViewId="0">
      <selection activeCell="F2" sqref="F2"/>
    </sheetView>
  </sheetViews>
  <sheetFormatPr baseColWidth="10" defaultRowHeight="14.4" x14ac:dyDescent="0.3"/>
  <cols>
    <col min="1" max="1" width="25.21875" bestFit="1" customWidth="1"/>
    <col min="2" max="2" width="10.5546875" bestFit="1" customWidth="1"/>
    <col min="3" max="3" width="10.21875" bestFit="1" customWidth="1"/>
    <col min="4" max="5" width="13.88671875" bestFit="1" customWidth="1"/>
  </cols>
  <sheetData>
    <row r="1" spans="1:16" x14ac:dyDescent="0.3">
      <c r="A1" t="s">
        <v>133</v>
      </c>
      <c r="J1" t="s">
        <v>39</v>
      </c>
    </row>
    <row r="2" spans="1:16" x14ac:dyDescent="0.3">
      <c r="A2" t="s">
        <v>0</v>
      </c>
      <c r="B2" t="s">
        <v>16</v>
      </c>
      <c r="C2" t="s">
        <v>17</v>
      </c>
      <c r="D2" t="s">
        <v>18</v>
      </c>
      <c r="E2" t="s">
        <v>20</v>
      </c>
      <c r="F2" t="s">
        <v>31</v>
      </c>
      <c r="G2" t="s">
        <v>32</v>
      </c>
      <c r="J2" t="s">
        <v>0</v>
      </c>
      <c r="K2" t="s">
        <v>15</v>
      </c>
      <c r="L2" t="s">
        <v>135</v>
      </c>
      <c r="M2" t="s">
        <v>3</v>
      </c>
      <c r="N2" t="s">
        <v>136</v>
      </c>
    </row>
    <row r="3" spans="1:16" x14ac:dyDescent="0.3">
      <c r="A3" t="s">
        <v>5</v>
      </c>
      <c r="B3">
        <v>6</v>
      </c>
      <c r="C3">
        <v>4</v>
      </c>
      <c r="G3">
        <f t="shared" ref="G3:G9" si="0">SUM(B3:F3)</f>
        <v>10</v>
      </c>
      <c r="H3" s="5">
        <f>G3/$G$11</f>
        <v>0.47619047619047616</v>
      </c>
      <c r="J3" t="s">
        <v>5</v>
      </c>
      <c r="K3">
        <v>65</v>
      </c>
      <c r="L3">
        <v>62</v>
      </c>
      <c r="M3" s="1">
        <f>(K3/K$11)*100</f>
        <v>46.099290780141843</v>
      </c>
      <c r="N3" s="1">
        <f>(L3/L$11)*100</f>
        <v>40.522875816993462</v>
      </c>
    </row>
    <row r="4" spans="1:16" x14ac:dyDescent="0.3">
      <c r="A4" t="s">
        <v>6</v>
      </c>
      <c r="G4">
        <f t="shared" si="0"/>
        <v>0</v>
      </c>
      <c r="H4" s="5">
        <f t="shared" ref="H4:H10" si="1">G4/$G$11</f>
        <v>0</v>
      </c>
      <c r="J4" t="s">
        <v>6</v>
      </c>
      <c r="K4">
        <v>4</v>
      </c>
      <c r="L4">
        <v>0</v>
      </c>
      <c r="M4" s="1">
        <f t="shared" ref="M4:N10" si="2">(K4/K$11)*100</f>
        <v>2.8368794326241136</v>
      </c>
      <c r="N4" s="1">
        <f t="shared" si="2"/>
        <v>0</v>
      </c>
    </row>
    <row r="5" spans="1:16" x14ac:dyDescent="0.3">
      <c r="A5" t="s">
        <v>33</v>
      </c>
      <c r="B5">
        <v>2</v>
      </c>
      <c r="G5">
        <f t="shared" si="0"/>
        <v>2</v>
      </c>
      <c r="H5" s="5">
        <f t="shared" si="1"/>
        <v>9.5238095238095233E-2</v>
      </c>
      <c r="J5" t="s">
        <v>7</v>
      </c>
      <c r="K5">
        <v>0</v>
      </c>
      <c r="L5">
        <v>4</v>
      </c>
      <c r="M5" s="1">
        <f t="shared" si="2"/>
        <v>0</v>
      </c>
      <c r="N5" s="1">
        <f t="shared" si="2"/>
        <v>2.6143790849673203</v>
      </c>
    </row>
    <row r="6" spans="1:16" x14ac:dyDescent="0.3">
      <c r="A6" t="s">
        <v>8</v>
      </c>
      <c r="G6">
        <f t="shared" si="0"/>
        <v>0</v>
      </c>
      <c r="H6" s="5">
        <f t="shared" si="1"/>
        <v>0</v>
      </c>
      <c r="J6" t="s">
        <v>8</v>
      </c>
      <c r="K6">
        <v>13</v>
      </c>
      <c r="L6">
        <v>20</v>
      </c>
      <c r="M6" s="1">
        <f t="shared" si="2"/>
        <v>9.2198581560283674</v>
      </c>
      <c r="N6" s="1">
        <f t="shared" si="2"/>
        <v>13.071895424836603</v>
      </c>
    </row>
    <row r="7" spans="1:16" x14ac:dyDescent="0.3">
      <c r="A7" t="s">
        <v>9</v>
      </c>
      <c r="G7">
        <f t="shared" si="0"/>
        <v>0</v>
      </c>
      <c r="H7" s="5">
        <f t="shared" si="1"/>
        <v>0</v>
      </c>
      <c r="J7" t="s">
        <v>9</v>
      </c>
      <c r="K7">
        <v>2</v>
      </c>
      <c r="L7">
        <v>3</v>
      </c>
      <c r="M7" s="1">
        <f t="shared" si="2"/>
        <v>1.4184397163120568</v>
      </c>
      <c r="N7" s="1">
        <f t="shared" si="2"/>
        <v>1.9607843137254901</v>
      </c>
    </row>
    <row r="8" spans="1:16" x14ac:dyDescent="0.3">
      <c r="A8" t="s">
        <v>10</v>
      </c>
      <c r="B8">
        <v>1</v>
      </c>
      <c r="G8">
        <f t="shared" si="0"/>
        <v>1</v>
      </c>
      <c r="H8" s="5">
        <f t="shared" si="1"/>
        <v>4.7619047619047616E-2</v>
      </c>
      <c r="J8" t="s">
        <v>10</v>
      </c>
      <c r="K8">
        <v>0</v>
      </c>
      <c r="L8">
        <v>1</v>
      </c>
      <c r="M8" s="1">
        <f t="shared" si="2"/>
        <v>0</v>
      </c>
      <c r="N8" s="1">
        <f t="shared" si="2"/>
        <v>0.65359477124183007</v>
      </c>
    </row>
    <row r="9" spans="1:16" x14ac:dyDescent="0.3">
      <c r="A9" t="s">
        <v>35</v>
      </c>
      <c r="G9">
        <f t="shared" si="0"/>
        <v>0</v>
      </c>
      <c r="H9" s="5">
        <f t="shared" si="1"/>
        <v>0</v>
      </c>
      <c r="J9" t="s">
        <v>11</v>
      </c>
      <c r="K9">
        <v>0</v>
      </c>
      <c r="L9">
        <v>0</v>
      </c>
      <c r="M9" s="1">
        <f t="shared" si="2"/>
        <v>0</v>
      </c>
      <c r="N9" s="1">
        <f t="shared" si="2"/>
        <v>0</v>
      </c>
    </row>
    <row r="10" spans="1:16" x14ac:dyDescent="0.3">
      <c r="A10" t="s">
        <v>12</v>
      </c>
      <c r="B10">
        <v>7</v>
      </c>
      <c r="C10">
        <v>1</v>
      </c>
      <c r="G10">
        <f>SUM(B10:F10)</f>
        <v>8</v>
      </c>
      <c r="H10" s="5">
        <f t="shared" si="1"/>
        <v>0.38095238095238093</v>
      </c>
      <c r="J10" t="s">
        <v>12</v>
      </c>
      <c r="K10">
        <v>57</v>
      </c>
      <c r="L10">
        <v>63</v>
      </c>
      <c r="M10" s="1">
        <f t="shared" si="2"/>
        <v>40.425531914893611</v>
      </c>
      <c r="N10" s="1">
        <f t="shared" si="2"/>
        <v>41.17647058823529</v>
      </c>
    </row>
    <row r="11" spans="1:16" x14ac:dyDescent="0.3">
      <c r="A11" t="s">
        <v>34</v>
      </c>
      <c r="B11">
        <f t="shared" ref="B11:E11" si="3">SUM(B3:B10)</f>
        <v>16</v>
      </c>
      <c r="C11">
        <f t="shared" si="3"/>
        <v>5</v>
      </c>
      <c r="D11">
        <f t="shared" si="3"/>
        <v>0</v>
      </c>
      <c r="E11">
        <f t="shared" si="3"/>
        <v>0</v>
      </c>
      <c r="F11">
        <f>SUM(F3:F10)</f>
        <v>0</v>
      </c>
      <c r="G11">
        <f>SUM(B11:F11)</f>
        <v>21</v>
      </c>
      <c r="J11" t="s">
        <v>13</v>
      </c>
      <c r="K11">
        <f>SUM(K3:K10)</f>
        <v>141</v>
      </c>
      <c r="L11">
        <f>SUM(L3:L10)</f>
        <v>153</v>
      </c>
      <c r="M11">
        <f t="shared" ref="M11:N11" si="4">SUM(M3:M10)</f>
        <v>100</v>
      </c>
      <c r="N11">
        <f t="shared" si="4"/>
        <v>100</v>
      </c>
    </row>
    <row r="12" spans="1:16" x14ac:dyDescent="0.3">
      <c r="A12" t="s">
        <v>5</v>
      </c>
      <c r="B12">
        <v>12</v>
      </c>
      <c r="E12">
        <v>35</v>
      </c>
      <c r="G12">
        <f t="shared" ref="G12:G38" si="5">SUM(B12:F12)</f>
        <v>47</v>
      </c>
      <c r="H12" s="5">
        <f>G12/$G$20</f>
        <v>0.38524590163934425</v>
      </c>
    </row>
    <row r="13" spans="1:16" x14ac:dyDescent="0.3">
      <c r="A13" t="s">
        <v>6</v>
      </c>
      <c r="G13">
        <f t="shared" si="5"/>
        <v>0</v>
      </c>
      <c r="H13" s="5">
        <f t="shared" ref="H13:H19" si="6">G13/$G$20</f>
        <v>0</v>
      </c>
      <c r="J13" t="s">
        <v>40</v>
      </c>
    </row>
    <row r="14" spans="1:16" x14ac:dyDescent="0.3">
      <c r="A14" t="s">
        <v>33</v>
      </c>
      <c r="B14">
        <v>2</v>
      </c>
      <c r="G14">
        <f t="shared" si="5"/>
        <v>2</v>
      </c>
      <c r="H14" s="5">
        <f t="shared" si="6"/>
        <v>1.6393442622950821E-2</v>
      </c>
      <c r="J14" t="s">
        <v>14</v>
      </c>
      <c r="K14" t="s">
        <v>15</v>
      </c>
      <c r="L14" t="s">
        <v>137</v>
      </c>
      <c r="M14">
        <v>2018</v>
      </c>
      <c r="N14">
        <v>2019</v>
      </c>
      <c r="O14">
        <v>2018</v>
      </c>
      <c r="P14">
        <v>2019</v>
      </c>
    </row>
    <row r="15" spans="1:16" x14ac:dyDescent="0.3">
      <c r="A15" t="s">
        <v>8</v>
      </c>
      <c r="B15">
        <v>2</v>
      </c>
      <c r="E15">
        <v>17</v>
      </c>
      <c r="G15">
        <f t="shared" si="5"/>
        <v>19</v>
      </c>
      <c r="H15" s="5">
        <f t="shared" si="6"/>
        <v>0.15573770491803279</v>
      </c>
      <c r="J15" t="s">
        <v>16</v>
      </c>
      <c r="K15">
        <v>49</v>
      </c>
      <c r="L15">
        <v>50</v>
      </c>
      <c r="M15">
        <v>17</v>
      </c>
      <c r="N15">
        <v>17.899999999999999</v>
      </c>
      <c r="O15">
        <v>1979</v>
      </c>
      <c r="P15">
        <v>3274</v>
      </c>
    </row>
    <row r="16" spans="1:16" x14ac:dyDescent="0.3">
      <c r="A16" t="s">
        <v>9</v>
      </c>
      <c r="E16">
        <v>1</v>
      </c>
      <c r="G16">
        <f t="shared" si="5"/>
        <v>1</v>
      </c>
      <c r="H16" s="5">
        <f t="shared" si="6"/>
        <v>8.1967213114754103E-3</v>
      </c>
      <c r="J16" t="s">
        <v>17</v>
      </c>
      <c r="K16">
        <v>7</v>
      </c>
      <c r="L16">
        <v>5</v>
      </c>
      <c r="M16">
        <v>35.5</v>
      </c>
      <c r="N16">
        <v>26.2</v>
      </c>
      <c r="O16">
        <v>2369</v>
      </c>
      <c r="P16">
        <v>2032</v>
      </c>
    </row>
    <row r="17" spans="1:18" x14ac:dyDescent="0.3">
      <c r="A17" t="s">
        <v>10</v>
      </c>
      <c r="G17">
        <f t="shared" si="5"/>
        <v>0</v>
      </c>
      <c r="H17" s="5">
        <f t="shared" si="6"/>
        <v>0</v>
      </c>
      <c r="J17" t="s">
        <v>18</v>
      </c>
      <c r="K17">
        <v>3</v>
      </c>
      <c r="L17">
        <v>4</v>
      </c>
      <c r="M17">
        <v>1.4</v>
      </c>
      <c r="N17">
        <v>1.9</v>
      </c>
      <c r="O17">
        <v>299</v>
      </c>
      <c r="P17">
        <v>887</v>
      </c>
    </row>
    <row r="18" spans="1:18" x14ac:dyDescent="0.3">
      <c r="A18" t="s">
        <v>35</v>
      </c>
      <c r="G18">
        <f t="shared" si="5"/>
        <v>0</v>
      </c>
      <c r="H18" s="5">
        <f t="shared" si="6"/>
        <v>0</v>
      </c>
      <c r="J18" t="s">
        <v>19</v>
      </c>
      <c r="K18">
        <v>10</v>
      </c>
      <c r="L18">
        <v>6</v>
      </c>
      <c r="M18">
        <v>24.3</v>
      </c>
      <c r="N18">
        <v>14.2</v>
      </c>
      <c r="O18">
        <v>2181</v>
      </c>
      <c r="P18">
        <v>2019</v>
      </c>
    </row>
    <row r="19" spans="1:18" x14ac:dyDescent="0.3">
      <c r="A19" t="s">
        <v>12</v>
      </c>
      <c r="B19">
        <v>18</v>
      </c>
      <c r="E19">
        <v>35</v>
      </c>
      <c r="G19">
        <f t="shared" si="5"/>
        <v>53</v>
      </c>
      <c r="H19" s="5">
        <f t="shared" si="6"/>
        <v>0.4344262295081967</v>
      </c>
      <c r="J19" t="s">
        <v>20</v>
      </c>
      <c r="K19">
        <v>71</v>
      </c>
      <c r="L19">
        <v>88</v>
      </c>
      <c r="M19">
        <v>25.2</v>
      </c>
      <c r="N19">
        <v>29</v>
      </c>
      <c r="O19">
        <v>3534</v>
      </c>
      <c r="P19">
        <v>4326</v>
      </c>
    </row>
    <row r="20" spans="1:18" x14ac:dyDescent="0.3">
      <c r="A20" t="s">
        <v>36</v>
      </c>
      <c r="B20">
        <f>SUM(B12:B19)</f>
        <v>34</v>
      </c>
      <c r="C20">
        <f t="shared" ref="C20:F20" si="7">SUM(C12:C19)</f>
        <v>0</v>
      </c>
      <c r="D20">
        <f t="shared" si="7"/>
        <v>0</v>
      </c>
      <c r="E20">
        <f t="shared" si="7"/>
        <v>88</v>
      </c>
      <c r="F20">
        <f t="shared" si="7"/>
        <v>0</v>
      </c>
      <c r="G20">
        <f t="shared" si="5"/>
        <v>122</v>
      </c>
      <c r="J20" t="s">
        <v>21</v>
      </c>
      <c r="K20">
        <v>1</v>
      </c>
      <c r="L20">
        <v>0</v>
      </c>
      <c r="M20">
        <v>10.6</v>
      </c>
      <c r="N20">
        <v>0</v>
      </c>
      <c r="O20">
        <v>1276</v>
      </c>
      <c r="P20">
        <v>0</v>
      </c>
    </row>
    <row r="21" spans="1:18" x14ac:dyDescent="0.3">
      <c r="A21" t="s">
        <v>5</v>
      </c>
      <c r="D21">
        <v>1</v>
      </c>
      <c r="G21">
        <f t="shared" si="5"/>
        <v>1</v>
      </c>
      <c r="H21" s="5">
        <f>G21/$G$29</f>
        <v>0.25</v>
      </c>
      <c r="J21" t="s">
        <v>13</v>
      </c>
      <c r="K21">
        <f>SUM(K15:K20)</f>
        <v>141</v>
      </c>
      <c r="L21">
        <f>SUM(L15:L20)</f>
        <v>153</v>
      </c>
      <c r="M21">
        <v>16.7</v>
      </c>
      <c r="N21">
        <v>17.399999999999999</v>
      </c>
      <c r="O21">
        <v>2096</v>
      </c>
      <c r="P21">
        <v>2897</v>
      </c>
    </row>
    <row r="22" spans="1:18" x14ac:dyDescent="0.3">
      <c r="A22" t="s">
        <v>6</v>
      </c>
      <c r="G22">
        <f t="shared" si="5"/>
        <v>0</v>
      </c>
      <c r="H22" s="5">
        <f t="shared" ref="H22:H28" si="8">G22/$G$29</f>
        <v>0</v>
      </c>
    </row>
    <row r="23" spans="1:18" x14ac:dyDescent="0.3">
      <c r="A23" t="s">
        <v>33</v>
      </c>
      <c r="G23">
        <f t="shared" si="5"/>
        <v>0</v>
      </c>
      <c r="H23" s="5">
        <f t="shared" si="8"/>
        <v>0</v>
      </c>
      <c r="J23" t="s">
        <v>105</v>
      </c>
    </row>
    <row r="24" spans="1:18" x14ac:dyDescent="0.3">
      <c r="A24" t="s">
        <v>8</v>
      </c>
      <c r="D24">
        <v>1</v>
      </c>
      <c r="G24">
        <f t="shared" si="5"/>
        <v>1</v>
      </c>
      <c r="H24" s="5">
        <f t="shared" si="8"/>
        <v>0.25</v>
      </c>
      <c r="J24" t="s">
        <v>22</v>
      </c>
      <c r="K24" t="s">
        <v>23</v>
      </c>
      <c r="L24" t="s">
        <v>24</v>
      </c>
      <c r="M24" t="s">
        <v>25</v>
      </c>
      <c r="N24" t="s">
        <v>26</v>
      </c>
      <c r="O24" t="s">
        <v>27</v>
      </c>
      <c r="P24" t="s">
        <v>28</v>
      </c>
      <c r="Q24" t="s">
        <v>29</v>
      </c>
      <c r="R24" t="s">
        <v>30</v>
      </c>
    </row>
    <row r="25" spans="1:18" x14ac:dyDescent="0.3">
      <c r="A25" t="s">
        <v>9</v>
      </c>
      <c r="G25">
        <f t="shared" si="5"/>
        <v>0</v>
      </c>
      <c r="H25" s="5">
        <f t="shared" si="8"/>
        <v>0</v>
      </c>
      <c r="J25">
        <v>2002</v>
      </c>
      <c r="K25">
        <v>205</v>
      </c>
      <c r="L25">
        <v>22.2</v>
      </c>
      <c r="M25">
        <v>2</v>
      </c>
      <c r="N25">
        <v>0.2</v>
      </c>
      <c r="O25">
        <v>80</v>
      </c>
      <c r="P25">
        <v>8.6999999999999993</v>
      </c>
      <c r="Q25">
        <v>123</v>
      </c>
      <c r="R25">
        <v>13.3</v>
      </c>
    </row>
    <row r="26" spans="1:18" x14ac:dyDescent="0.3">
      <c r="A26" t="s">
        <v>10</v>
      </c>
      <c r="G26">
        <f t="shared" si="5"/>
        <v>0</v>
      </c>
      <c r="H26" s="5">
        <f t="shared" si="8"/>
        <v>0</v>
      </c>
      <c r="J26">
        <v>2003</v>
      </c>
      <c r="K26">
        <v>226</v>
      </c>
      <c r="L26">
        <v>23.9</v>
      </c>
      <c r="M26">
        <v>2</v>
      </c>
      <c r="N26">
        <v>0.2</v>
      </c>
      <c r="O26">
        <v>72</v>
      </c>
      <c r="P26">
        <v>7.6</v>
      </c>
      <c r="Q26">
        <v>152</v>
      </c>
      <c r="R26">
        <v>16.100000000000001</v>
      </c>
    </row>
    <row r="27" spans="1:18" x14ac:dyDescent="0.3">
      <c r="A27" t="s">
        <v>35</v>
      </c>
      <c r="G27">
        <f t="shared" si="5"/>
        <v>0</v>
      </c>
      <c r="H27" s="5">
        <f t="shared" si="8"/>
        <v>0</v>
      </c>
      <c r="J27">
        <v>2004</v>
      </c>
      <c r="K27">
        <v>187</v>
      </c>
      <c r="L27">
        <v>20.9</v>
      </c>
      <c r="M27">
        <v>3</v>
      </c>
      <c r="N27">
        <v>0.3</v>
      </c>
      <c r="O27">
        <v>60</v>
      </c>
      <c r="P27">
        <v>6.7</v>
      </c>
      <c r="Q27">
        <v>124</v>
      </c>
      <c r="R27">
        <v>13.9</v>
      </c>
    </row>
    <row r="28" spans="1:18" x14ac:dyDescent="0.3">
      <c r="A28" t="s">
        <v>12</v>
      </c>
      <c r="D28">
        <v>2</v>
      </c>
      <c r="G28">
        <f t="shared" si="5"/>
        <v>2</v>
      </c>
      <c r="H28" s="5">
        <f t="shared" si="8"/>
        <v>0.5</v>
      </c>
      <c r="J28">
        <v>2005</v>
      </c>
      <c r="K28">
        <v>183</v>
      </c>
      <c r="L28">
        <v>20.9</v>
      </c>
      <c r="M28">
        <v>0</v>
      </c>
      <c r="N28">
        <v>0</v>
      </c>
      <c r="O28">
        <v>58</v>
      </c>
      <c r="P28">
        <v>6.6</v>
      </c>
      <c r="Q28">
        <v>125</v>
      </c>
      <c r="R28">
        <v>14.3</v>
      </c>
    </row>
    <row r="29" spans="1:18" x14ac:dyDescent="0.3">
      <c r="A29" t="s">
        <v>38</v>
      </c>
      <c r="B29">
        <f>SUM(B21:B28)</f>
        <v>0</v>
      </c>
      <c r="C29">
        <f t="shared" ref="C29:F29" si="9">SUM(C21:C28)</f>
        <v>0</v>
      </c>
      <c r="D29">
        <f t="shared" si="9"/>
        <v>4</v>
      </c>
      <c r="E29">
        <f t="shared" si="9"/>
        <v>0</v>
      </c>
      <c r="F29">
        <f t="shared" si="9"/>
        <v>0</v>
      </c>
      <c r="G29">
        <f t="shared" si="5"/>
        <v>4</v>
      </c>
      <c r="J29">
        <v>2006</v>
      </c>
      <c r="K29">
        <v>177</v>
      </c>
      <c r="L29">
        <v>18.899999999999999</v>
      </c>
      <c r="M29">
        <v>1</v>
      </c>
      <c r="N29">
        <v>0.1</v>
      </c>
      <c r="O29">
        <v>65</v>
      </c>
      <c r="P29">
        <v>7</v>
      </c>
      <c r="Q29">
        <v>111</v>
      </c>
      <c r="R29">
        <v>11.9</v>
      </c>
    </row>
    <row r="30" spans="1:18" x14ac:dyDescent="0.3">
      <c r="A30" t="s">
        <v>5</v>
      </c>
      <c r="C30">
        <v>4</v>
      </c>
      <c r="G30">
        <f t="shared" si="5"/>
        <v>4</v>
      </c>
      <c r="H30" s="5">
        <f>G30/$G$38</f>
        <v>0.66666666666666663</v>
      </c>
      <c r="J30">
        <v>2007</v>
      </c>
      <c r="K30">
        <v>213</v>
      </c>
      <c r="L30">
        <v>23.5</v>
      </c>
      <c r="M30">
        <v>0</v>
      </c>
      <c r="N30">
        <v>0</v>
      </c>
      <c r="O30">
        <v>63</v>
      </c>
      <c r="P30">
        <v>7</v>
      </c>
      <c r="Q30">
        <v>150</v>
      </c>
      <c r="R30">
        <v>16.600000000000001</v>
      </c>
    </row>
    <row r="31" spans="1:18" x14ac:dyDescent="0.3">
      <c r="A31" t="s">
        <v>6</v>
      </c>
      <c r="G31">
        <f>SUM(C31:F31)</f>
        <v>0</v>
      </c>
      <c r="H31" s="5">
        <f t="shared" ref="H31:H37" si="10">G31/$G$38</f>
        <v>0</v>
      </c>
      <c r="J31">
        <v>2008</v>
      </c>
      <c r="K31">
        <v>210</v>
      </c>
      <c r="L31">
        <v>21.3</v>
      </c>
      <c r="M31">
        <v>0</v>
      </c>
      <c r="N31">
        <v>0</v>
      </c>
      <c r="O31">
        <v>60</v>
      </c>
      <c r="P31">
        <v>6.1</v>
      </c>
      <c r="Q31">
        <v>150</v>
      </c>
      <c r="R31">
        <v>15.2</v>
      </c>
    </row>
    <row r="32" spans="1:18" x14ac:dyDescent="0.3">
      <c r="A32" t="s">
        <v>33</v>
      </c>
      <c r="G32">
        <f t="shared" si="5"/>
        <v>0</v>
      </c>
      <c r="H32" s="5">
        <f t="shared" si="10"/>
        <v>0</v>
      </c>
      <c r="J32">
        <v>2009</v>
      </c>
      <c r="K32">
        <v>188</v>
      </c>
      <c r="L32">
        <v>22.1</v>
      </c>
      <c r="M32">
        <v>2</v>
      </c>
      <c r="N32">
        <v>0.2</v>
      </c>
      <c r="O32">
        <v>58</v>
      </c>
      <c r="P32">
        <v>6.8</v>
      </c>
      <c r="Q32">
        <v>128</v>
      </c>
      <c r="R32">
        <v>15</v>
      </c>
    </row>
    <row r="33" spans="1:21" x14ac:dyDescent="0.3">
      <c r="A33" t="s">
        <v>8</v>
      </c>
      <c r="G33">
        <f t="shared" si="5"/>
        <v>0</v>
      </c>
      <c r="H33" s="5">
        <f t="shared" si="10"/>
        <v>0</v>
      </c>
      <c r="J33">
        <v>2010</v>
      </c>
      <c r="K33">
        <v>149</v>
      </c>
      <c r="L33">
        <v>18.8</v>
      </c>
      <c r="M33">
        <v>1</v>
      </c>
      <c r="N33">
        <v>0.1</v>
      </c>
      <c r="O33">
        <v>42</v>
      </c>
      <c r="P33">
        <v>5.3</v>
      </c>
      <c r="Q33">
        <v>106</v>
      </c>
      <c r="R33">
        <v>13.3</v>
      </c>
    </row>
    <row r="34" spans="1:21" x14ac:dyDescent="0.3">
      <c r="A34" t="s">
        <v>9</v>
      </c>
      <c r="C34">
        <v>2</v>
      </c>
      <c r="G34">
        <f t="shared" si="5"/>
        <v>2</v>
      </c>
      <c r="H34" s="5">
        <f t="shared" si="10"/>
        <v>0.33333333333333331</v>
      </c>
      <c r="J34">
        <v>2011</v>
      </c>
      <c r="K34">
        <v>120</v>
      </c>
      <c r="L34">
        <v>16.399999999999999</v>
      </c>
      <c r="M34">
        <v>1</v>
      </c>
      <c r="N34">
        <v>0.1</v>
      </c>
      <c r="O34">
        <v>32</v>
      </c>
      <c r="P34">
        <v>4.4000000000000004</v>
      </c>
      <c r="Q34">
        <v>87</v>
      </c>
      <c r="R34">
        <v>11.9</v>
      </c>
    </row>
    <row r="35" spans="1:21" x14ac:dyDescent="0.3">
      <c r="A35" t="s">
        <v>10</v>
      </c>
      <c r="G35">
        <f t="shared" si="5"/>
        <v>0</v>
      </c>
      <c r="H35" s="5">
        <f t="shared" si="10"/>
        <v>0</v>
      </c>
      <c r="J35">
        <v>2012</v>
      </c>
      <c r="K35">
        <v>141</v>
      </c>
      <c r="L35">
        <v>18.8</v>
      </c>
      <c r="M35">
        <v>1</v>
      </c>
      <c r="N35">
        <v>0.1</v>
      </c>
      <c r="O35">
        <v>35</v>
      </c>
      <c r="P35">
        <v>4.7</v>
      </c>
      <c r="Q35">
        <v>105</v>
      </c>
      <c r="R35">
        <v>14</v>
      </c>
    </row>
    <row r="36" spans="1:21" x14ac:dyDescent="0.3">
      <c r="A36" t="s">
        <v>35</v>
      </c>
      <c r="G36">
        <f t="shared" si="5"/>
        <v>0</v>
      </c>
      <c r="H36" s="5">
        <f t="shared" si="10"/>
        <v>0</v>
      </c>
      <c r="J36">
        <v>2013</v>
      </c>
      <c r="K36">
        <v>129</v>
      </c>
      <c r="L36">
        <v>16.8</v>
      </c>
      <c r="M36">
        <v>1</v>
      </c>
      <c r="N36">
        <v>0.1</v>
      </c>
      <c r="O36">
        <v>35</v>
      </c>
      <c r="P36">
        <v>4.5999999999999996</v>
      </c>
      <c r="Q36">
        <v>93</v>
      </c>
      <c r="R36">
        <v>12.1</v>
      </c>
    </row>
    <row r="37" spans="1:21" x14ac:dyDescent="0.3">
      <c r="A37" t="s">
        <v>12</v>
      </c>
      <c r="G37">
        <f t="shared" si="5"/>
        <v>0</v>
      </c>
      <c r="H37" s="5">
        <f t="shared" si="10"/>
        <v>0</v>
      </c>
      <c r="J37">
        <v>2014</v>
      </c>
      <c r="K37">
        <v>103</v>
      </c>
      <c r="L37">
        <v>14.1</v>
      </c>
      <c r="M37">
        <v>0</v>
      </c>
      <c r="N37">
        <v>0</v>
      </c>
      <c r="O37">
        <v>27</v>
      </c>
      <c r="P37">
        <v>3.7</v>
      </c>
      <c r="Q37">
        <v>76</v>
      </c>
      <c r="R37">
        <v>10.4</v>
      </c>
    </row>
    <row r="38" spans="1:21" x14ac:dyDescent="0.3">
      <c r="A38" t="s">
        <v>37</v>
      </c>
      <c r="B38">
        <f>SUM(B30:B37)</f>
        <v>0</v>
      </c>
      <c r="C38">
        <f t="shared" ref="C38:F38" si="11">SUM(C30:C37)</f>
        <v>6</v>
      </c>
      <c r="D38">
        <f t="shared" si="11"/>
        <v>0</v>
      </c>
      <c r="E38">
        <f t="shared" si="11"/>
        <v>0</v>
      </c>
      <c r="F38">
        <f t="shared" si="11"/>
        <v>0</v>
      </c>
      <c r="G38">
        <f t="shared" si="5"/>
        <v>6</v>
      </c>
      <c r="J38">
        <v>2015</v>
      </c>
      <c r="K38">
        <v>138</v>
      </c>
      <c r="L38">
        <v>17.100000000000001</v>
      </c>
      <c r="M38">
        <v>3</v>
      </c>
      <c r="N38">
        <v>0.4</v>
      </c>
      <c r="O38">
        <v>40</v>
      </c>
      <c r="P38">
        <v>5</v>
      </c>
      <c r="Q38">
        <v>95</v>
      </c>
      <c r="R38">
        <v>11.7</v>
      </c>
    </row>
    <row r="39" spans="1:21" x14ac:dyDescent="0.3">
      <c r="G39">
        <f>SUM(G38,G29,G20,G11)</f>
        <v>153</v>
      </c>
      <c r="J39">
        <v>2016</v>
      </c>
      <c r="K39">
        <v>141</v>
      </c>
      <c r="L39">
        <v>16.600000000000001</v>
      </c>
      <c r="M39">
        <v>2</v>
      </c>
      <c r="N39">
        <v>0.3</v>
      </c>
      <c r="O39">
        <v>34</v>
      </c>
      <c r="P39">
        <v>4</v>
      </c>
      <c r="Q39">
        <v>105</v>
      </c>
      <c r="R39">
        <v>12.3</v>
      </c>
    </row>
    <row r="40" spans="1:21" x14ac:dyDescent="0.3">
      <c r="A40" t="s">
        <v>134</v>
      </c>
      <c r="J40">
        <v>2017</v>
      </c>
      <c r="K40">
        <v>140</v>
      </c>
      <c r="L40">
        <v>16.3</v>
      </c>
      <c r="M40">
        <v>0</v>
      </c>
      <c r="N40">
        <v>0</v>
      </c>
      <c r="O40">
        <v>40</v>
      </c>
      <c r="P40">
        <v>4.7</v>
      </c>
      <c r="Q40">
        <v>100</v>
      </c>
      <c r="R40">
        <v>11.6</v>
      </c>
    </row>
    <row r="41" spans="1:21" x14ac:dyDescent="0.3">
      <c r="A41" t="s">
        <v>43</v>
      </c>
      <c r="B41" t="s">
        <v>16</v>
      </c>
      <c r="C41" t="s">
        <v>17</v>
      </c>
      <c r="D41" t="s">
        <v>18</v>
      </c>
      <c r="E41" t="s">
        <v>20</v>
      </c>
      <c r="F41" t="s">
        <v>31</v>
      </c>
      <c r="G41" t="s">
        <v>32</v>
      </c>
      <c r="J41">
        <v>2018</v>
      </c>
      <c r="K41">
        <v>141</v>
      </c>
      <c r="L41">
        <v>16.7</v>
      </c>
      <c r="M41">
        <v>2</v>
      </c>
      <c r="N41">
        <v>0.2</v>
      </c>
      <c r="O41">
        <v>37</v>
      </c>
      <c r="P41">
        <v>4.4000000000000004</v>
      </c>
      <c r="Q41">
        <v>102</v>
      </c>
      <c r="R41">
        <v>12.1</v>
      </c>
    </row>
    <row r="42" spans="1:21" x14ac:dyDescent="0.3">
      <c r="A42" t="s">
        <v>51</v>
      </c>
      <c r="B42">
        <v>1</v>
      </c>
      <c r="G42">
        <f>SUM(B42:F42)</f>
        <v>1</v>
      </c>
      <c r="J42">
        <v>2019</v>
      </c>
      <c r="K42">
        <v>153</v>
      </c>
      <c r="L42">
        <v>17.399999999999999</v>
      </c>
      <c r="M42">
        <v>0</v>
      </c>
      <c r="N42">
        <v>0</v>
      </c>
      <c r="O42">
        <v>47</v>
      </c>
      <c r="P42">
        <v>5.4</v>
      </c>
      <c r="Q42">
        <v>106</v>
      </c>
      <c r="R42">
        <v>12.1</v>
      </c>
    </row>
    <row r="43" spans="1:21" x14ac:dyDescent="0.3">
      <c r="A43" t="s">
        <v>65</v>
      </c>
      <c r="G43">
        <f t="shared" ref="G43:G81" si="12">SUM(B43:F43)</f>
        <v>0</v>
      </c>
    </row>
    <row r="44" spans="1:21" x14ac:dyDescent="0.3">
      <c r="A44" t="s">
        <v>44</v>
      </c>
      <c r="G44">
        <f t="shared" si="12"/>
        <v>0</v>
      </c>
      <c r="J44" t="s">
        <v>68</v>
      </c>
      <c r="K44" t="s">
        <v>76</v>
      </c>
      <c r="L44" t="s">
        <v>69</v>
      </c>
      <c r="M44" t="s">
        <v>70</v>
      </c>
      <c r="N44" t="s">
        <v>71</v>
      </c>
      <c r="O44" t="s">
        <v>72</v>
      </c>
      <c r="P44" t="s">
        <v>73</v>
      </c>
      <c r="Q44" t="s">
        <v>74</v>
      </c>
      <c r="R44" t="s">
        <v>75</v>
      </c>
      <c r="S44" t="s">
        <v>78</v>
      </c>
      <c r="T44" t="s">
        <v>79</v>
      </c>
      <c r="U44" t="s">
        <v>129</v>
      </c>
    </row>
    <row r="45" spans="1:21" x14ac:dyDescent="0.3">
      <c r="A45" t="s">
        <v>45</v>
      </c>
      <c r="G45">
        <f t="shared" si="12"/>
        <v>0</v>
      </c>
      <c r="J45">
        <v>153</v>
      </c>
      <c r="K45">
        <v>8.8000000000000007</v>
      </c>
      <c r="L45">
        <v>0</v>
      </c>
      <c r="M45">
        <v>47</v>
      </c>
      <c r="N45">
        <v>106</v>
      </c>
      <c r="O45">
        <v>21</v>
      </c>
      <c r="P45">
        <v>122</v>
      </c>
      <c r="Q45">
        <v>4</v>
      </c>
      <c r="R45">
        <v>6</v>
      </c>
      <c r="S45">
        <v>25415</v>
      </c>
      <c r="T45">
        <v>2897</v>
      </c>
      <c r="U45">
        <v>166.1</v>
      </c>
    </row>
    <row r="46" spans="1:21" x14ac:dyDescent="0.3">
      <c r="A46" t="s">
        <v>46</v>
      </c>
      <c r="B46">
        <v>1</v>
      </c>
      <c r="G46">
        <f t="shared" si="12"/>
        <v>1</v>
      </c>
    </row>
    <row r="47" spans="1:21" x14ac:dyDescent="0.3">
      <c r="A47" t="s">
        <v>47</v>
      </c>
      <c r="B47">
        <v>3</v>
      </c>
      <c r="C47">
        <v>3</v>
      </c>
      <c r="G47">
        <f t="shared" si="12"/>
        <v>6</v>
      </c>
      <c r="J47" t="s">
        <v>77</v>
      </c>
      <c r="K47">
        <f>J45/K45</f>
        <v>17.386363636363637</v>
      </c>
    </row>
    <row r="48" spans="1:21" x14ac:dyDescent="0.3">
      <c r="A48" t="s">
        <v>48</v>
      </c>
      <c r="B48">
        <v>4</v>
      </c>
      <c r="G48">
        <f t="shared" si="12"/>
        <v>4</v>
      </c>
    </row>
    <row r="49" spans="1:7" x14ac:dyDescent="0.3">
      <c r="A49" t="s">
        <v>49</v>
      </c>
      <c r="B49">
        <v>5</v>
      </c>
      <c r="C49">
        <v>2</v>
      </c>
      <c r="G49">
        <f t="shared" si="12"/>
        <v>7</v>
      </c>
    </row>
    <row r="50" spans="1:7" x14ac:dyDescent="0.3">
      <c r="A50" t="s">
        <v>50</v>
      </c>
      <c r="B50">
        <v>2</v>
      </c>
      <c r="G50">
        <f t="shared" si="12"/>
        <v>2</v>
      </c>
    </row>
    <row r="51" spans="1:7" x14ac:dyDescent="0.3">
      <c r="A51" t="s">
        <v>34</v>
      </c>
      <c r="B51">
        <f>SUM(B42:B50)</f>
        <v>16</v>
      </c>
      <c r="C51">
        <f t="shared" ref="C51:F51" si="13">SUM(C42:C50)</f>
        <v>5</v>
      </c>
      <c r="D51">
        <f t="shared" si="13"/>
        <v>0</v>
      </c>
      <c r="E51">
        <f t="shared" si="13"/>
        <v>0</v>
      </c>
      <c r="F51">
        <f t="shared" si="13"/>
        <v>0</v>
      </c>
      <c r="G51">
        <f t="shared" si="12"/>
        <v>21</v>
      </c>
    </row>
    <row r="52" spans="1:7" x14ac:dyDescent="0.3">
      <c r="A52" t="s">
        <v>51</v>
      </c>
      <c r="B52">
        <v>3</v>
      </c>
      <c r="E52">
        <v>10</v>
      </c>
      <c r="G52">
        <f t="shared" si="12"/>
        <v>13</v>
      </c>
    </row>
    <row r="53" spans="1:7" x14ac:dyDescent="0.3">
      <c r="A53" t="s">
        <v>65</v>
      </c>
      <c r="B53">
        <v>1</v>
      </c>
      <c r="E53">
        <v>3</v>
      </c>
      <c r="G53">
        <f t="shared" si="12"/>
        <v>4</v>
      </c>
    </row>
    <row r="54" spans="1:7" x14ac:dyDescent="0.3">
      <c r="A54" t="s">
        <v>44</v>
      </c>
      <c r="B54">
        <v>4</v>
      </c>
      <c r="E54">
        <v>5</v>
      </c>
      <c r="G54">
        <f t="shared" si="12"/>
        <v>9</v>
      </c>
    </row>
    <row r="55" spans="1:7" x14ac:dyDescent="0.3">
      <c r="A55" t="s">
        <v>45</v>
      </c>
      <c r="B55">
        <v>6</v>
      </c>
      <c r="E55">
        <v>9</v>
      </c>
      <c r="G55">
        <f t="shared" si="12"/>
        <v>15</v>
      </c>
    </row>
    <row r="56" spans="1:7" x14ac:dyDescent="0.3">
      <c r="A56" t="s">
        <v>46</v>
      </c>
      <c r="B56">
        <v>4</v>
      </c>
      <c r="E56">
        <v>7</v>
      </c>
      <c r="G56">
        <f t="shared" si="12"/>
        <v>11</v>
      </c>
    </row>
    <row r="57" spans="1:7" x14ac:dyDescent="0.3">
      <c r="A57" t="s">
        <v>47</v>
      </c>
      <c r="B57">
        <v>4</v>
      </c>
      <c r="E57">
        <v>24</v>
      </c>
      <c r="G57">
        <f t="shared" si="12"/>
        <v>28</v>
      </c>
    </row>
    <row r="58" spans="1:7" x14ac:dyDescent="0.3">
      <c r="A58" t="s">
        <v>48</v>
      </c>
      <c r="B58">
        <v>2</v>
      </c>
      <c r="E58">
        <v>12</v>
      </c>
      <c r="G58">
        <f t="shared" si="12"/>
        <v>14</v>
      </c>
    </row>
    <row r="59" spans="1:7" x14ac:dyDescent="0.3">
      <c r="A59" t="s">
        <v>49</v>
      </c>
      <c r="B59">
        <v>10</v>
      </c>
      <c r="E59">
        <v>15</v>
      </c>
      <c r="G59">
        <f t="shared" si="12"/>
        <v>25</v>
      </c>
    </row>
    <row r="60" spans="1:7" x14ac:dyDescent="0.3">
      <c r="A60" t="s">
        <v>50</v>
      </c>
      <c r="E60">
        <v>3</v>
      </c>
      <c r="G60">
        <f t="shared" si="12"/>
        <v>3</v>
      </c>
    </row>
    <row r="61" spans="1:7" x14ac:dyDescent="0.3">
      <c r="A61" t="s">
        <v>36</v>
      </c>
      <c r="B61">
        <f>SUM(B52:B60)</f>
        <v>34</v>
      </c>
      <c r="C61">
        <f t="shared" ref="C61:F61" si="14">SUM(C52:C60)</f>
        <v>0</v>
      </c>
      <c r="D61">
        <f t="shared" si="14"/>
        <v>0</v>
      </c>
      <c r="E61">
        <f t="shared" si="14"/>
        <v>88</v>
      </c>
      <c r="F61">
        <f t="shared" si="14"/>
        <v>0</v>
      </c>
      <c r="G61">
        <f t="shared" si="12"/>
        <v>122</v>
      </c>
    </row>
    <row r="62" spans="1:7" x14ac:dyDescent="0.3">
      <c r="A62" t="s">
        <v>51</v>
      </c>
      <c r="G62">
        <f t="shared" si="12"/>
        <v>0</v>
      </c>
    </row>
    <row r="63" spans="1:7" x14ac:dyDescent="0.3">
      <c r="A63" t="s">
        <v>65</v>
      </c>
      <c r="G63">
        <f t="shared" si="12"/>
        <v>0</v>
      </c>
    </row>
    <row r="64" spans="1:7" x14ac:dyDescent="0.3">
      <c r="A64" t="s">
        <v>44</v>
      </c>
      <c r="D64">
        <v>1</v>
      </c>
      <c r="G64">
        <f t="shared" si="12"/>
        <v>1</v>
      </c>
    </row>
    <row r="65" spans="1:7" x14ac:dyDescent="0.3">
      <c r="A65" t="s">
        <v>45</v>
      </c>
      <c r="G65">
        <f t="shared" si="12"/>
        <v>0</v>
      </c>
    </row>
    <row r="66" spans="1:7" x14ac:dyDescent="0.3">
      <c r="A66" t="s">
        <v>46</v>
      </c>
      <c r="D66">
        <v>1</v>
      </c>
      <c r="G66">
        <f t="shared" si="12"/>
        <v>1</v>
      </c>
    </row>
    <row r="67" spans="1:7" x14ac:dyDescent="0.3">
      <c r="A67" t="s">
        <v>47</v>
      </c>
      <c r="D67">
        <v>1</v>
      </c>
      <c r="G67">
        <f t="shared" si="12"/>
        <v>1</v>
      </c>
    </row>
    <row r="68" spans="1:7" x14ac:dyDescent="0.3">
      <c r="A68" t="s">
        <v>48</v>
      </c>
      <c r="G68">
        <f t="shared" si="12"/>
        <v>0</v>
      </c>
    </row>
    <row r="69" spans="1:7" x14ac:dyDescent="0.3">
      <c r="A69" t="s">
        <v>49</v>
      </c>
      <c r="G69">
        <f t="shared" si="12"/>
        <v>0</v>
      </c>
    </row>
    <row r="70" spans="1:7" x14ac:dyDescent="0.3">
      <c r="A70" t="s">
        <v>50</v>
      </c>
      <c r="D70">
        <v>1</v>
      </c>
      <c r="G70">
        <f t="shared" si="12"/>
        <v>1</v>
      </c>
    </row>
    <row r="71" spans="1:7" x14ac:dyDescent="0.3">
      <c r="A71" t="s">
        <v>38</v>
      </c>
      <c r="B71">
        <f>SUM(B62:B70)</f>
        <v>0</v>
      </c>
      <c r="C71">
        <f t="shared" ref="C71:F71" si="15">SUM(C62:C70)</f>
        <v>0</v>
      </c>
      <c r="D71">
        <f t="shared" si="15"/>
        <v>4</v>
      </c>
      <c r="E71">
        <f t="shared" si="15"/>
        <v>0</v>
      </c>
      <c r="F71">
        <f t="shared" si="15"/>
        <v>0</v>
      </c>
      <c r="G71">
        <f t="shared" si="12"/>
        <v>4</v>
      </c>
    </row>
    <row r="72" spans="1:7" x14ac:dyDescent="0.3">
      <c r="A72" t="s">
        <v>51</v>
      </c>
      <c r="G72">
        <f t="shared" si="12"/>
        <v>0</v>
      </c>
    </row>
    <row r="73" spans="1:7" x14ac:dyDescent="0.3">
      <c r="A73" t="s">
        <v>65</v>
      </c>
      <c r="G73">
        <f t="shared" si="12"/>
        <v>0</v>
      </c>
    </row>
    <row r="74" spans="1:7" x14ac:dyDescent="0.3">
      <c r="A74" t="s">
        <v>44</v>
      </c>
      <c r="C74">
        <v>1</v>
      </c>
      <c r="G74">
        <f t="shared" si="12"/>
        <v>1</v>
      </c>
    </row>
    <row r="75" spans="1:7" x14ac:dyDescent="0.3">
      <c r="A75" t="s">
        <v>45</v>
      </c>
      <c r="G75">
        <f t="shared" si="12"/>
        <v>0</v>
      </c>
    </row>
    <row r="76" spans="1:7" x14ac:dyDescent="0.3">
      <c r="A76" t="s">
        <v>46</v>
      </c>
      <c r="C76">
        <v>1</v>
      </c>
      <c r="G76">
        <f t="shared" si="12"/>
        <v>1</v>
      </c>
    </row>
    <row r="77" spans="1:7" x14ac:dyDescent="0.3">
      <c r="A77" t="s">
        <v>47</v>
      </c>
      <c r="C77">
        <v>2</v>
      </c>
      <c r="G77">
        <f t="shared" si="12"/>
        <v>2</v>
      </c>
    </row>
    <row r="78" spans="1:7" x14ac:dyDescent="0.3">
      <c r="A78" t="s">
        <v>48</v>
      </c>
      <c r="C78">
        <v>1</v>
      </c>
      <c r="G78">
        <f t="shared" si="12"/>
        <v>1</v>
      </c>
    </row>
    <row r="79" spans="1:7" x14ac:dyDescent="0.3">
      <c r="A79" t="s">
        <v>49</v>
      </c>
      <c r="C79">
        <v>1</v>
      </c>
      <c r="G79">
        <f t="shared" si="12"/>
        <v>1</v>
      </c>
    </row>
    <row r="80" spans="1:7" x14ac:dyDescent="0.3">
      <c r="A80" t="s">
        <v>50</v>
      </c>
      <c r="G80">
        <f t="shared" si="12"/>
        <v>0</v>
      </c>
    </row>
    <row r="81" spans="1:7" x14ac:dyDescent="0.3">
      <c r="A81" t="s">
        <v>37</v>
      </c>
      <c r="B81">
        <f>SUM(B72:B80)</f>
        <v>0</v>
      </c>
      <c r="C81">
        <f t="shared" ref="C81:F81" si="16">SUM(C72:C80)</f>
        <v>6</v>
      </c>
      <c r="D81">
        <f t="shared" si="16"/>
        <v>0</v>
      </c>
      <c r="E81">
        <f t="shared" si="16"/>
        <v>0</v>
      </c>
      <c r="F81">
        <f t="shared" si="16"/>
        <v>0</v>
      </c>
      <c r="G81">
        <f t="shared" si="12"/>
        <v>6</v>
      </c>
    </row>
    <row r="82" spans="1:7" x14ac:dyDescent="0.3">
      <c r="A82" t="s">
        <v>52</v>
      </c>
      <c r="B82">
        <f>SUM(B81,B71,B61,B51)</f>
        <v>50</v>
      </c>
      <c r="C82">
        <f t="shared" ref="C82:F82" si="17">SUM(C81,C71,C61,C51)</f>
        <v>11</v>
      </c>
      <c r="D82">
        <f t="shared" si="17"/>
        <v>4</v>
      </c>
      <c r="E82">
        <f t="shared" si="17"/>
        <v>88</v>
      </c>
      <c r="F82">
        <f t="shared" si="17"/>
        <v>0</v>
      </c>
      <c r="G82">
        <f>SUM(G81,G71,G61,G51)</f>
        <v>153</v>
      </c>
    </row>
    <row r="86" spans="1:7" x14ac:dyDescent="0.3">
      <c r="A86" t="s">
        <v>51</v>
      </c>
      <c r="B86">
        <f>B72+B62+B52+B42</f>
        <v>4</v>
      </c>
      <c r="C86">
        <f t="shared" ref="C86:G86" si="18">C72+C62+C52+C42</f>
        <v>0</v>
      </c>
      <c r="D86">
        <f t="shared" si="18"/>
        <v>0</v>
      </c>
      <c r="E86">
        <f t="shared" si="18"/>
        <v>10</v>
      </c>
      <c r="F86">
        <f t="shared" si="18"/>
        <v>0</v>
      </c>
      <c r="G86">
        <f t="shared" si="18"/>
        <v>14</v>
      </c>
    </row>
    <row r="87" spans="1:7" x14ac:dyDescent="0.3">
      <c r="A87" t="s">
        <v>65</v>
      </c>
      <c r="B87">
        <f t="shared" ref="B87:G95" si="19">B73+B63+B53+B43</f>
        <v>1</v>
      </c>
      <c r="C87">
        <f t="shared" si="19"/>
        <v>0</v>
      </c>
      <c r="D87">
        <f t="shared" si="19"/>
        <v>0</v>
      </c>
      <c r="E87">
        <f t="shared" si="19"/>
        <v>3</v>
      </c>
      <c r="F87">
        <f t="shared" si="19"/>
        <v>0</v>
      </c>
      <c r="G87">
        <f t="shared" si="19"/>
        <v>4</v>
      </c>
    </row>
    <row r="88" spans="1:7" x14ac:dyDescent="0.3">
      <c r="A88" t="s">
        <v>44</v>
      </c>
      <c r="B88">
        <f t="shared" si="19"/>
        <v>4</v>
      </c>
      <c r="C88">
        <f t="shared" si="19"/>
        <v>1</v>
      </c>
      <c r="D88">
        <f t="shared" si="19"/>
        <v>1</v>
      </c>
      <c r="E88">
        <f t="shared" si="19"/>
        <v>5</v>
      </c>
      <c r="F88">
        <f t="shared" si="19"/>
        <v>0</v>
      </c>
      <c r="G88">
        <f t="shared" si="19"/>
        <v>11</v>
      </c>
    </row>
    <row r="89" spans="1:7" x14ac:dyDescent="0.3">
      <c r="A89" t="s">
        <v>45</v>
      </c>
      <c r="B89">
        <f t="shared" si="19"/>
        <v>6</v>
      </c>
      <c r="C89">
        <f t="shared" si="19"/>
        <v>0</v>
      </c>
      <c r="D89">
        <f t="shared" si="19"/>
        <v>0</v>
      </c>
      <c r="E89">
        <f t="shared" si="19"/>
        <v>9</v>
      </c>
      <c r="F89">
        <f t="shared" si="19"/>
        <v>0</v>
      </c>
      <c r="G89">
        <f t="shared" si="19"/>
        <v>15</v>
      </c>
    </row>
    <row r="90" spans="1:7" x14ac:dyDescent="0.3">
      <c r="A90" t="s">
        <v>46</v>
      </c>
      <c r="B90">
        <f t="shared" si="19"/>
        <v>5</v>
      </c>
      <c r="C90">
        <f t="shared" si="19"/>
        <v>1</v>
      </c>
      <c r="D90">
        <f t="shared" si="19"/>
        <v>1</v>
      </c>
      <c r="E90">
        <f t="shared" si="19"/>
        <v>7</v>
      </c>
      <c r="F90">
        <f t="shared" si="19"/>
        <v>0</v>
      </c>
      <c r="G90">
        <f t="shared" si="19"/>
        <v>14</v>
      </c>
    </row>
    <row r="91" spans="1:7" x14ac:dyDescent="0.3">
      <c r="A91" t="s">
        <v>47</v>
      </c>
      <c r="B91">
        <f t="shared" si="19"/>
        <v>7</v>
      </c>
      <c r="C91">
        <f t="shared" si="19"/>
        <v>5</v>
      </c>
      <c r="D91">
        <f t="shared" si="19"/>
        <v>1</v>
      </c>
      <c r="E91">
        <f t="shared" si="19"/>
        <v>24</v>
      </c>
      <c r="F91">
        <f t="shared" si="19"/>
        <v>0</v>
      </c>
      <c r="G91">
        <f t="shared" si="19"/>
        <v>37</v>
      </c>
    </row>
    <row r="92" spans="1:7" x14ac:dyDescent="0.3">
      <c r="A92" t="s">
        <v>48</v>
      </c>
      <c r="B92">
        <f t="shared" si="19"/>
        <v>6</v>
      </c>
      <c r="C92">
        <f t="shared" si="19"/>
        <v>1</v>
      </c>
      <c r="D92">
        <f t="shared" si="19"/>
        <v>0</v>
      </c>
      <c r="E92">
        <f t="shared" si="19"/>
        <v>12</v>
      </c>
      <c r="F92">
        <f t="shared" si="19"/>
        <v>0</v>
      </c>
      <c r="G92">
        <f t="shared" si="19"/>
        <v>19</v>
      </c>
    </row>
    <row r="93" spans="1:7" x14ac:dyDescent="0.3">
      <c r="A93" t="s">
        <v>49</v>
      </c>
      <c r="B93">
        <f t="shared" si="19"/>
        <v>15</v>
      </c>
      <c r="C93">
        <f t="shared" si="19"/>
        <v>3</v>
      </c>
      <c r="D93">
        <f t="shared" si="19"/>
        <v>0</v>
      </c>
      <c r="E93">
        <f t="shared" si="19"/>
        <v>15</v>
      </c>
      <c r="F93">
        <f t="shared" si="19"/>
        <v>0</v>
      </c>
      <c r="G93">
        <f t="shared" si="19"/>
        <v>33</v>
      </c>
    </row>
    <row r="94" spans="1:7" x14ac:dyDescent="0.3">
      <c r="A94" t="s">
        <v>50</v>
      </c>
      <c r="B94">
        <f t="shared" si="19"/>
        <v>2</v>
      </c>
      <c r="C94">
        <f t="shared" si="19"/>
        <v>0</v>
      </c>
      <c r="D94">
        <f t="shared" si="19"/>
        <v>1</v>
      </c>
      <c r="E94">
        <f t="shared" si="19"/>
        <v>3</v>
      </c>
      <c r="F94">
        <f t="shared" si="19"/>
        <v>0</v>
      </c>
      <c r="G94">
        <f t="shared" si="19"/>
        <v>6</v>
      </c>
    </row>
    <row r="95" spans="1:7" x14ac:dyDescent="0.3">
      <c r="A95" t="s">
        <v>32</v>
      </c>
      <c r="B95">
        <f t="shared" si="19"/>
        <v>50</v>
      </c>
      <c r="C95">
        <f t="shared" si="19"/>
        <v>11</v>
      </c>
      <c r="D95">
        <f t="shared" si="19"/>
        <v>4</v>
      </c>
      <c r="E95">
        <f t="shared" si="19"/>
        <v>88</v>
      </c>
      <c r="F95">
        <f t="shared" si="19"/>
        <v>0</v>
      </c>
      <c r="G95">
        <f t="shared" si="19"/>
        <v>153</v>
      </c>
    </row>
    <row r="104" spans="1:3" x14ac:dyDescent="0.3">
      <c r="A104" t="s">
        <v>200</v>
      </c>
      <c r="B104" t="s">
        <v>5</v>
      </c>
      <c r="C104" s="24">
        <f>AVERAGE(H3,'MHB2019'!H3,'MHB2018'!H3,'MHB2017'!H3,'MHB2016'!H3,'MHB2015'!H3,'MHB2014'!H3,'MHB2013'!H3,'MHB2012'!H3,'MHB2011'!H3,'MHB2010'!H3,'MHB2009'!H3,'MHB2008'!H3,'MHB2007'!H3,'MHB2006'!H3,'MHB2005'!H3)</f>
        <v>0.43199981197129739</v>
      </c>
    </row>
    <row r="105" spans="1:3" x14ac:dyDescent="0.3">
      <c r="B105" t="s">
        <v>6</v>
      </c>
      <c r="C105" s="24">
        <f>AVERAGE(H4,'MHB2019'!H4,'MHB2018'!H4,'MHB2017'!H4,'MHB2016'!H4,'MHB2015'!H4,'MHB2014'!H4,'MHB2013'!H4,'MHB2012'!H4,'MHB2011'!H4,'MHB2010'!H4,'MHB2009'!H4,'MHB2008'!H4,'MHB2007'!H4,'MHB2006'!H4,'MHB2005'!H4)</f>
        <v>4.5377445805164215E-2</v>
      </c>
    </row>
    <row r="106" spans="1:3" x14ac:dyDescent="0.3">
      <c r="B106" t="s">
        <v>33</v>
      </c>
      <c r="C106" s="24">
        <f>AVERAGE(H5,'MHB2019'!H5,'MHB2018'!H5,'MHB2017'!H5,'MHB2016'!H5,'MHB2015'!H5,'MHB2014'!H5,'MHB2013'!H5,'MHB2012'!H5,'MHB2011'!H5,'MHB2010'!H5,'MHB2009'!H5,'MHB2008'!H5,'MHB2007'!H5,'MHB2006'!H5,'MHB2005'!H5)</f>
        <v>9.924152681943911E-2</v>
      </c>
    </row>
    <row r="107" spans="1:3" x14ac:dyDescent="0.3">
      <c r="B107" t="s">
        <v>8</v>
      </c>
      <c r="C107" s="24">
        <f>AVERAGE(H6,'MHB2019'!H6,'MHB2018'!H6,'MHB2017'!H6,'MHB2016'!H6,'MHB2015'!H6,'MHB2014'!H6,'MHB2013'!H6,'MHB2012'!H6,'MHB2011'!H6,'MHB2010'!H6,'MHB2009'!H6,'MHB2008'!H6,'MHB2007'!H6,'MHB2006'!H6,'MHB2005'!H6)</f>
        <v>7.8230485877596276E-2</v>
      </c>
    </row>
    <row r="108" spans="1:3" x14ac:dyDescent="0.3">
      <c r="B108" t="s">
        <v>9</v>
      </c>
      <c r="C108" s="24">
        <f>AVERAGE(H7,'MHB2019'!H7,'MHB2018'!H7,'MHB2017'!H7,'MHB2016'!H7,'MHB2015'!H7,'MHB2014'!H7,'MHB2013'!H7,'MHB2012'!H7,'MHB2011'!H7,'MHB2010'!H7,'MHB2009'!H7,'MHB2008'!H7,'MHB2007'!H7,'MHB2006'!H7,'MHB2005'!H7)</f>
        <v>8.6772344065471699E-2</v>
      </c>
    </row>
    <row r="109" spans="1:3" x14ac:dyDescent="0.3">
      <c r="B109" t="s">
        <v>10</v>
      </c>
      <c r="C109" s="24">
        <f>AVERAGE(H8,'MHB2019'!H8,'MHB2018'!H8,'MHB2017'!H8,'MHB2016'!H8,'MHB2015'!H8,'MHB2014'!H8,'MHB2013'!H8,'MHB2012'!H8,'MHB2011'!H8,'MHB2010'!H8,'MHB2009'!H8,'MHB2008'!H8,'MHB2007'!H8,'MHB2006'!H8,'MHB2005'!H8)</f>
        <v>5.38003663003663E-3</v>
      </c>
    </row>
    <row r="110" spans="1:3" x14ac:dyDescent="0.3">
      <c r="B110" t="s">
        <v>35</v>
      </c>
      <c r="C110" s="24">
        <f>AVERAGE(H9,'MHB2019'!H9,'MHB2018'!H9,'MHB2017'!H9,'MHB2016'!H9,'MHB2015'!H9,'MHB2014'!H9,'MHB2013'!H9,'MHB2012'!H9,'MHB2011'!H9,'MHB2010'!H9,'MHB2009'!H9,'MHB2008'!H9,'MHB2007'!H9,'MHB2006'!H9,'MHB2005'!H9)</f>
        <v>7.039835164835165E-3</v>
      </c>
    </row>
    <row r="111" spans="1:3" x14ac:dyDescent="0.3">
      <c r="B111" t="s">
        <v>12</v>
      </c>
      <c r="C111" s="24">
        <f>AVERAGE(H10,'MHB2019'!H10,'MHB2018'!H10,'MHB2017'!H10,'MHB2016'!H10,'MHB2015'!H10,'MHB2014'!H10,'MHB2013'!H10,'MHB2012'!H10,'MHB2011'!H10,'MHB2010'!H10,'MHB2009'!H10,'MHB2008'!H10,'MHB2007'!H10,'MHB2006'!H10,'MHB2005'!H10)</f>
        <v>0.20442124658541416</v>
      </c>
    </row>
    <row r="112" spans="1:3" x14ac:dyDescent="0.3">
      <c r="A112" t="s">
        <v>73</v>
      </c>
      <c r="B112" t="s">
        <v>5</v>
      </c>
      <c r="C112" s="24">
        <f>AVERAGE(H12,'MHB2019'!H12,'MHB2018'!H12,'MHB2017'!H12,'MHB2016'!H12,'MHB2015'!H12,'MHB2014'!H12,'MHB2013'!H12,'MHB2012'!H12,'MHB2011'!H12,'MHB2010'!H12,'MHB2009'!H12,'MHB2008'!H12,'MHB2007'!H12,'MHB2006'!H12,'MHB2005'!H12)</f>
        <v>0.43705204745862375</v>
      </c>
    </row>
    <row r="113" spans="1:3" x14ac:dyDescent="0.3">
      <c r="B113" t="s">
        <v>6</v>
      </c>
      <c r="C113" s="24">
        <f>AVERAGE(H13,'MHB2019'!H13,'MHB2018'!H13,'MHB2017'!H13,'MHB2016'!H13,'MHB2015'!H13,'MHB2014'!H13,'MHB2013'!H13,'MHB2012'!H13,'MHB2011'!H13,'MHB2010'!H13,'MHB2009'!H13,'MHB2008'!H13,'MHB2007'!H13,'MHB2006'!H13,'MHB2005'!H13)</f>
        <v>6.8168185280280081E-3</v>
      </c>
    </row>
    <row r="114" spans="1:3" x14ac:dyDescent="0.3">
      <c r="B114" t="s">
        <v>33</v>
      </c>
      <c r="C114" s="24">
        <f>AVERAGE(H14,'MHB2019'!H14,'MHB2018'!H14,'MHB2017'!H14,'MHB2016'!H14,'MHB2015'!H14,'MHB2014'!H14,'MHB2013'!H14,'MHB2012'!H14,'MHB2011'!H14,'MHB2010'!H14,'MHB2009'!H14,'MHB2008'!H14,'MHB2007'!H14,'MHB2006'!H14,'MHB2005'!H14)</f>
        <v>2.2671092297369088E-2</v>
      </c>
    </row>
    <row r="115" spans="1:3" x14ac:dyDescent="0.3">
      <c r="B115" t="s">
        <v>8</v>
      </c>
      <c r="C115" s="24">
        <f>AVERAGE(H15,'MHB2019'!H15,'MHB2018'!H15,'MHB2017'!H15,'MHB2016'!H15,'MHB2015'!H15,'MHB2014'!H15,'MHB2013'!H15,'MHB2012'!H15,'MHB2011'!H15,'MHB2010'!H15,'MHB2009'!H15,'MHB2008'!H15,'MHB2007'!H15,'MHB2006'!H15,'MHB2005'!H15)</f>
        <v>0.1082859904489845</v>
      </c>
    </row>
    <row r="116" spans="1:3" x14ac:dyDescent="0.3">
      <c r="B116" t="s">
        <v>9</v>
      </c>
      <c r="C116" s="24">
        <f>AVERAGE(H16,'MHB2019'!H16,'MHB2018'!H16,'MHB2017'!H16,'MHB2016'!H16,'MHB2015'!H16,'MHB2014'!H16,'MHB2013'!H16,'MHB2012'!H16,'MHB2011'!H16,'MHB2010'!H16,'MHB2009'!H16,'MHB2008'!H16,'MHB2007'!H16,'MHB2006'!H16,'MHB2005'!H16)</f>
        <v>9.4575094033338997E-2</v>
      </c>
    </row>
    <row r="117" spans="1:3" x14ac:dyDescent="0.3">
      <c r="B117" t="s">
        <v>10</v>
      </c>
      <c r="C117" s="24">
        <f>AVERAGE(H17,'MHB2019'!H17,'MHB2018'!H17,'MHB2017'!H17,'MHB2016'!H17,'MHB2015'!H17,'MHB2014'!H17,'MHB2013'!H17,'MHB2012'!H17,'MHB2011'!H17,'MHB2010'!H17,'MHB2009'!H17,'MHB2008'!H17,'MHB2007'!H17,'MHB2006'!H17,'MHB2005'!H17)</f>
        <v>2.4635183180432381E-3</v>
      </c>
    </row>
    <row r="118" spans="1:3" x14ac:dyDescent="0.3">
      <c r="B118" t="s">
        <v>35</v>
      </c>
      <c r="C118" s="24">
        <f>AVERAGE(H18,'MHB2019'!H18,'MHB2018'!H18,'MHB2017'!H18,'MHB2016'!H18,'MHB2015'!H18,'MHB2014'!H18,'MHB2013'!H18,'MHB2012'!H18,'MHB2011'!H18,'MHB2010'!H18,'MHB2009'!H18,'MHB2008'!H18,'MHB2007'!H18,'MHB2006'!H18,'MHB2005'!H18)</f>
        <v>4.9006363016921789E-3</v>
      </c>
    </row>
    <row r="119" spans="1:3" x14ac:dyDescent="0.3">
      <c r="B119" t="s">
        <v>12</v>
      </c>
      <c r="C119" s="24">
        <f>AVERAGE(H19,'MHB2019'!H19,'MHB2018'!H19,'MHB2017'!H19,'MHB2016'!H19,'MHB2015'!H19,'MHB2014'!H19,'MHB2013'!H19,'MHB2012'!H19,'MHB2011'!H19,'MHB2010'!H19,'MHB2009'!H19,'MHB2008'!H19,'MHB2007'!H19,'MHB2006'!H19,'MHB2005'!H19)</f>
        <v>0.32323480261392012</v>
      </c>
    </row>
    <row r="120" spans="1:3" x14ac:dyDescent="0.3">
      <c r="A120" t="s">
        <v>128</v>
      </c>
      <c r="B120" t="s">
        <v>5</v>
      </c>
      <c r="C120" s="24">
        <f>AVERAGE(H21,'MHB2019'!H21,'MHB2018'!H21,'MHB2017'!H21,'MHB2016'!H21,'MHB2015'!H21,'MHB2014'!H21,'MHB2013'!H21,'MHB2012'!H21,'MHB2011'!H21,'MHB2010'!H21,'MHB2009'!H21,'MHB2008'!H21,'MHB2007'!H21,'MHB2006'!H21,'MHB2005'!H21)</f>
        <v>0.6891369047619047</v>
      </c>
    </row>
    <row r="121" spans="1:3" x14ac:dyDescent="0.3">
      <c r="B121" t="s">
        <v>6</v>
      </c>
      <c r="C121" s="24">
        <f>AVERAGE(H22,'MHB2019'!H22,'MHB2018'!H22,'MHB2017'!H22,'MHB2016'!H22,'MHB2015'!H22,'MHB2014'!H22,'MHB2013'!H22,'MHB2012'!H22,'MHB2011'!H22,'MHB2010'!H22,'MHB2009'!H22,'MHB2008'!H22,'MHB2007'!H22,'MHB2006'!H22,'MHB2005'!H22)</f>
        <v>1.5873015873015872E-2</v>
      </c>
    </row>
    <row r="122" spans="1:3" x14ac:dyDescent="0.3">
      <c r="B122" t="s">
        <v>33</v>
      </c>
      <c r="C122" s="24">
        <f>AVERAGE(H23,'MHB2019'!H23,'MHB2018'!H23,'MHB2017'!H23,'MHB2016'!H23,'MHB2015'!H23,'MHB2014'!H23,'MHB2013'!H23,'MHB2012'!H23,'MHB2011'!H23,'MHB2010'!H23,'MHB2009'!H23,'MHB2008'!H23,'MHB2007'!H23,'MHB2006'!H23,'MHB2005'!H23)</f>
        <v>0</v>
      </c>
    </row>
    <row r="123" spans="1:3" x14ac:dyDescent="0.3">
      <c r="B123" t="s">
        <v>8</v>
      </c>
      <c r="C123" s="24">
        <f>AVERAGE(H24,'MHB2019'!H24,'MHB2018'!H24,'MHB2017'!H24,'MHB2016'!H24,'MHB2015'!H24,'MHB2014'!H24,'MHB2013'!H24,'MHB2012'!H24,'MHB2011'!H24,'MHB2010'!H24,'MHB2009'!H24,'MHB2008'!H24,'MHB2007'!H24,'MHB2006'!H24,'MHB2005'!H24)</f>
        <v>6.7708333333333329E-2</v>
      </c>
    </row>
    <row r="124" spans="1:3" x14ac:dyDescent="0.3">
      <c r="B124" t="s">
        <v>9</v>
      </c>
      <c r="C124" s="24">
        <f>AVERAGE(H25,'MHB2019'!H25,'MHB2018'!H25,'MHB2017'!H25,'MHB2016'!H25,'MHB2015'!H25,'MHB2014'!H25,'MHB2013'!H25,'MHB2012'!H25,'MHB2011'!H25,'MHB2010'!H25,'MHB2009'!H25,'MHB2008'!H25,'MHB2007'!H25,'MHB2006'!H25,'MHB2005'!H25)</f>
        <v>3.4474206349206345E-2</v>
      </c>
    </row>
    <row r="125" spans="1:3" x14ac:dyDescent="0.3">
      <c r="B125" t="s">
        <v>10</v>
      </c>
      <c r="C125" s="24">
        <f>AVERAGE(H26,'MHB2019'!H26,'MHB2018'!H26,'MHB2017'!H26,'MHB2016'!H26,'MHB2015'!H26,'MHB2014'!H26,'MHB2013'!H26,'MHB2012'!H26,'MHB2011'!H26,'MHB2010'!H26,'MHB2009'!H26,'MHB2008'!H26,'MHB2007'!H26,'MHB2006'!H26,'MHB2005'!H26)</f>
        <v>0</v>
      </c>
    </row>
    <row r="126" spans="1:3" x14ac:dyDescent="0.3">
      <c r="B126" t="s">
        <v>35</v>
      </c>
      <c r="C126" s="24">
        <f>AVERAGE(H27,'MHB2019'!H27,'MHB2018'!H27,'MHB2017'!H27,'MHB2016'!H27,'MHB2015'!H27,'MHB2014'!H27,'MHB2013'!H27,'MHB2012'!H27,'MHB2011'!H27,'MHB2010'!H27,'MHB2009'!H27,'MHB2008'!H27,'MHB2007'!H27,'MHB2006'!H27,'MHB2005'!H27)</f>
        <v>0</v>
      </c>
    </row>
    <row r="127" spans="1:3" x14ac:dyDescent="0.3">
      <c r="B127" t="s">
        <v>12</v>
      </c>
      <c r="C127" s="24">
        <f>AVERAGE(H28,'MHB2019'!H28,'MHB2018'!H28,'MHB2017'!H28,'MHB2016'!H28,'MHB2015'!H28,'MHB2014'!H28,'MHB2013'!H28,'MHB2012'!H28,'MHB2011'!H28,'MHB2010'!H28,'MHB2009'!H28,'MHB2008'!H28,'MHB2007'!H28,'MHB2006'!H28,'MHB2005'!H28)</f>
        <v>0.19280753968253969</v>
      </c>
    </row>
    <row r="128" spans="1:3" x14ac:dyDescent="0.3">
      <c r="A128" t="s">
        <v>75</v>
      </c>
      <c r="B128" t="s">
        <v>5</v>
      </c>
      <c r="C128" s="24">
        <f>AVERAGE(H30,'MHB2019'!H30,'MHB2018'!H30,'MHB2017'!H30,'MHB2016'!H30,'MHB2015'!H30,'MHB2014'!H30,'MHB2013'!H30,'MHB2012'!H30,'MHB2011'!H30,'MHB2010'!H30,'MHB2009'!H30,'MHB2008'!H30,'MHB2007'!H30,'MHB2006'!H30,'MHB2005'!H30)</f>
        <v>0.70202245670995667</v>
      </c>
    </row>
    <row r="129" spans="2:3" x14ac:dyDescent="0.3">
      <c r="B129" t="s">
        <v>6</v>
      </c>
      <c r="C129" s="24">
        <f>AVERAGE(H31,'MHB2019'!H31,'MHB2018'!H31,'MHB2017'!H31,'MHB2016'!H31,'MHB2015'!H31,'MHB2014'!H31,'MHB2013'!H31,'MHB2012'!H31,'MHB2011'!H31,'MHB2010'!H31,'MHB2009'!H31,'MHB2008'!H31,'MHB2007'!H31,'MHB2006'!H31,'MHB2005'!H31)</f>
        <v>3.7053571428571429E-2</v>
      </c>
    </row>
    <row r="130" spans="2:3" x14ac:dyDescent="0.3">
      <c r="B130" t="s">
        <v>33</v>
      </c>
      <c r="C130" s="24">
        <f>AVERAGE(H32,'MHB2019'!H32,'MHB2018'!H32,'MHB2017'!H32,'MHB2016'!H32,'MHB2015'!H32,'MHB2014'!H32,'MHB2013'!H32,'MHB2012'!H32,'MHB2011'!H32,'MHB2010'!H32,'MHB2009'!H32,'MHB2008'!H32,'MHB2007'!H32,'MHB2006'!H32,'MHB2005'!H32)</f>
        <v>0</v>
      </c>
    </row>
    <row r="131" spans="2:3" x14ac:dyDescent="0.3">
      <c r="B131" t="s">
        <v>8</v>
      </c>
      <c r="C131" s="24">
        <f>AVERAGE(H33,'MHB2019'!H33,'MHB2018'!H33,'MHB2017'!H33,'MHB2016'!H33,'MHB2015'!H33,'MHB2014'!H33,'MHB2013'!H33,'MHB2012'!H33,'MHB2011'!H33,'MHB2010'!H33,'MHB2009'!H33,'MHB2008'!H33,'MHB2007'!H33,'MHB2006'!H33,'MHB2005'!H33)</f>
        <v>6.8022862554112551E-2</v>
      </c>
    </row>
    <row r="132" spans="2:3" x14ac:dyDescent="0.3">
      <c r="B132" t="s">
        <v>9</v>
      </c>
      <c r="C132" s="24">
        <f>AVERAGE(H34,'MHB2019'!H34,'MHB2018'!H34,'MHB2017'!H34,'MHB2016'!H34,'MHB2015'!H34,'MHB2014'!H34,'MHB2013'!H34,'MHB2012'!H34,'MHB2011'!H34,'MHB2010'!H34,'MHB2009'!H34,'MHB2008'!H34,'MHB2007'!H34,'MHB2006'!H34,'MHB2005'!H34)</f>
        <v>6.1197916666666671E-2</v>
      </c>
    </row>
    <row r="133" spans="2:3" x14ac:dyDescent="0.3">
      <c r="B133" t="s">
        <v>10</v>
      </c>
      <c r="C133" s="24">
        <f>AVERAGE(H35,'MHB2019'!H35,'MHB2018'!H35,'MHB2017'!H35,'MHB2016'!H35,'MHB2015'!H35,'MHB2014'!H35,'MHB2013'!H35,'MHB2012'!H35,'MHB2011'!H35,'MHB2010'!H35,'MHB2009'!H35,'MHB2008'!H35,'MHB2007'!H35,'MHB2006'!H35,'MHB2005'!H35)</f>
        <v>1.9345238095238096E-2</v>
      </c>
    </row>
    <row r="134" spans="2:3" x14ac:dyDescent="0.3">
      <c r="B134" t="s">
        <v>35</v>
      </c>
      <c r="C134" s="24">
        <f>AVERAGE(H36,'MHB2019'!H36,'MHB2018'!H36,'MHB2017'!H36,'MHB2016'!H36,'MHB2015'!H36,'MHB2014'!H36,'MHB2013'!H36,'MHB2012'!H36,'MHB2011'!H36,'MHB2010'!H36,'MHB2009'!H36,'MHB2008'!H36,'MHB2007'!H36,'MHB2006'!H36,'MHB2005'!H36)</f>
        <v>0</v>
      </c>
    </row>
    <row r="135" spans="2:3" x14ac:dyDescent="0.3">
      <c r="B135" t="s">
        <v>12</v>
      </c>
      <c r="C135" s="24">
        <f>AVERAGE(H37,'MHB2019'!H37,'MHB2018'!H37,'MHB2017'!H37,'MHB2016'!H37,'MHB2015'!H37,'MHB2014'!H37,'MHB2013'!H37,'MHB2012'!H37,'MHB2011'!H37,'MHB2010'!H37,'MHB2009'!H37,'MHB2008'!H37,'MHB2007'!H37,'MHB2006'!H37,'MHB2005'!H37)</f>
        <v>0.11235795454545454</v>
      </c>
    </row>
    <row r="139" spans="2:3" x14ac:dyDescent="0.3">
      <c r="B139" s="24"/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29</vt:i4>
      </vt:variant>
    </vt:vector>
  </HeadingPairs>
  <TitlesOfParts>
    <vt:vector size="29" baseType="lpstr">
      <vt:lpstr>Gesamt</vt:lpstr>
      <vt:lpstr>Unfallursachen</vt:lpstr>
      <vt:lpstr>Körperteile</vt:lpstr>
      <vt:lpstr>Bergfrei</vt:lpstr>
      <vt:lpstr>Bundeseigen-Steinsalz</vt:lpstr>
      <vt:lpstr>Bundeseigen-Kohlenwasserstoffe</vt:lpstr>
      <vt:lpstr>Grundeigen</vt:lpstr>
      <vt:lpstr>Bergbautechnische Aspekte</vt:lpstr>
      <vt:lpstr>MHB2020</vt:lpstr>
      <vt:lpstr>MHB2019</vt:lpstr>
      <vt:lpstr>MHB2018</vt:lpstr>
      <vt:lpstr>MHB2017</vt:lpstr>
      <vt:lpstr>MHB2016</vt:lpstr>
      <vt:lpstr>MHB2015</vt:lpstr>
      <vt:lpstr>MHB2014</vt:lpstr>
      <vt:lpstr>MHB2013</vt:lpstr>
      <vt:lpstr>MHB2012</vt:lpstr>
      <vt:lpstr>MHB2011</vt:lpstr>
      <vt:lpstr>MHB2010</vt:lpstr>
      <vt:lpstr>MHB2009</vt:lpstr>
      <vt:lpstr>MHB2008</vt:lpstr>
      <vt:lpstr>MHB2007</vt:lpstr>
      <vt:lpstr>MHB2006</vt:lpstr>
      <vt:lpstr>MHB2005</vt:lpstr>
      <vt:lpstr>MHB2004</vt:lpstr>
      <vt:lpstr>MHB2003</vt:lpstr>
      <vt:lpstr>MHB2002</vt:lpstr>
      <vt:lpstr>MHB2001</vt:lpstr>
      <vt:lpstr>MHB2000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Haider</dc:creator>
  <cp:lastModifiedBy>Elisabeth Groß</cp:lastModifiedBy>
  <cp:lastPrinted>2021-08-22T20:46:37Z</cp:lastPrinted>
  <dcterms:created xsi:type="dcterms:W3CDTF">2020-11-21T09:47:01Z</dcterms:created>
  <dcterms:modified xsi:type="dcterms:W3CDTF">2021-11-05T08:08:59Z</dcterms:modified>
</cp:coreProperties>
</file>