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1827679\Desktop\Masterarbeit Lieferkettenverpflichtungen\"/>
    </mc:Choice>
  </mc:AlternateContent>
  <xr:revisionPtr revIDLastSave="0" documentId="13_ncr:1_{DD322018-39AD-4057-99A3-C833A0740C14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Befragung" sheetId="1" r:id="rId1"/>
    <sheet name="Tiefeninterviews Komprimier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50" i="1" l="1"/>
  <c r="CG50" i="1"/>
  <c r="CH50" i="1"/>
  <c r="CI50" i="1"/>
  <c r="CJ50" i="1"/>
  <c r="CK50" i="1"/>
  <c r="CL50" i="1"/>
  <c r="CM50" i="1"/>
  <c r="CN50" i="1"/>
  <c r="CE50" i="1"/>
  <c r="CF51" i="1"/>
  <c r="CG51" i="1"/>
  <c r="CH51" i="1"/>
  <c r="CI51" i="1"/>
  <c r="CJ51" i="1"/>
  <c r="CK51" i="1"/>
  <c r="CL51" i="1"/>
  <c r="CM51" i="1"/>
  <c r="CN51" i="1"/>
  <c r="CE51" i="1"/>
  <c r="BX56" i="1" l="1"/>
  <c r="BR52" i="1" l="1"/>
  <c r="BQ52" i="1"/>
  <c r="BP52" i="1"/>
  <c r="BO52" i="1"/>
  <c r="BR51" i="1"/>
  <c r="BQ51" i="1"/>
  <c r="BP51" i="1"/>
  <c r="BO51" i="1"/>
  <c r="G49" i="1"/>
  <c r="CC52" i="1"/>
  <c r="BS57" i="1"/>
  <c r="BS56" i="1"/>
  <c r="F30" i="1"/>
  <c r="F31" i="1"/>
  <c r="F32" i="1"/>
  <c r="F33" i="1"/>
  <c r="F34" i="1"/>
  <c r="F35" i="1"/>
  <c r="F36" i="1"/>
  <c r="F38" i="1"/>
  <c r="F39" i="1"/>
  <c r="F40" i="1"/>
  <c r="F41" i="1"/>
  <c r="BV48" i="1"/>
  <c r="BW48" i="1"/>
  <c r="BX48" i="1"/>
  <c r="BV49" i="1"/>
  <c r="BW49" i="1"/>
  <c r="BX49" i="1"/>
  <c r="BV50" i="1"/>
  <c r="BW50" i="1"/>
  <c r="BX50" i="1"/>
  <c r="BV51" i="1"/>
  <c r="BW51" i="1"/>
  <c r="BX51" i="1"/>
  <c r="BV53" i="1"/>
  <c r="BW53" i="1"/>
  <c r="BX53" i="1"/>
  <c r="BU48" i="1"/>
  <c r="BA29" i="1"/>
  <c r="AY29" i="1"/>
  <c r="AW29" i="1"/>
  <c r="BI29" i="1"/>
  <c r="AV29" i="1"/>
  <c r="BH29" i="1"/>
  <c r="AR29" i="1"/>
  <c r="AQ29" i="1"/>
  <c r="AO29" i="1"/>
  <c r="AM29" i="1"/>
  <c r="AK29" i="1"/>
  <c r="AI29" i="1"/>
  <c r="AG29" i="1"/>
  <c r="AF29" i="1"/>
  <c r="AE29" i="1"/>
  <c r="AC29" i="1"/>
  <c r="AA29" i="1"/>
  <c r="Q29" i="1"/>
  <c r="BE29" i="1"/>
  <c r="BB29" i="1"/>
  <c r="BC29" i="1"/>
  <c r="AB29" i="1"/>
  <c r="AD29" i="1"/>
  <c r="AN29" i="1"/>
  <c r="AS29" i="1"/>
  <c r="AT29" i="1"/>
  <c r="R29" i="1"/>
  <c r="S29" i="1"/>
  <c r="T29" i="1"/>
  <c r="U29" i="1"/>
  <c r="V29" i="1"/>
  <c r="W29" i="1"/>
  <c r="X29" i="1"/>
  <c r="Y29" i="1"/>
  <c r="Z29" i="1"/>
  <c r="FU48" i="1"/>
  <c r="FU49" i="1"/>
  <c r="FU50" i="1"/>
  <c r="FU51" i="1"/>
  <c r="FU52" i="1"/>
  <c r="FU53" i="1"/>
  <c r="FU54" i="1"/>
  <c r="FH48" i="1"/>
  <c r="FH49" i="1"/>
  <c r="FH50" i="1"/>
  <c r="FH51" i="1"/>
  <c r="FH52" i="1"/>
  <c r="FH53" i="1"/>
  <c r="FH54" i="1"/>
  <c r="FW48" i="1"/>
  <c r="FX48" i="1"/>
  <c r="FY48" i="1"/>
  <c r="FZ48" i="1"/>
  <c r="GA48" i="1"/>
  <c r="GB48" i="1"/>
  <c r="GC48" i="1"/>
  <c r="GD48" i="1"/>
  <c r="FW49" i="1"/>
  <c r="FX49" i="1"/>
  <c r="FY49" i="1"/>
  <c r="FZ49" i="1"/>
  <c r="GA49" i="1"/>
  <c r="GB49" i="1"/>
  <c r="GC49" i="1"/>
  <c r="GD49" i="1"/>
  <c r="FW50" i="1"/>
  <c r="FX50" i="1"/>
  <c r="FY50" i="1"/>
  <c r="FZ50" i="1"/>
  <c r="GA50" i="1"/>
  <c r="GB50" i="1"/>
  <c r="GC50" i="1"/>
  <c r="GD50" i="1"/>
  <c r="FW51" i="1"/>
  <c r="FX51" i="1"/>
  <c r="FY51" i="1"/>
  <c r="FZ51" i="1"/>
  <c r="GA51" i="1"/>
  <c r="GB51" i="1"/>
  <c r="GC51" i="1"/>
  <c r="GD51" i="1"/>
  <c r="FW52" i="1"/>
  <c r="FX52" i="1"/>
  <c r="FY52" i="1"/>
  <c r="FZ52" i="1"/>
  <c r="GA52" i="1"/>
  <c r="GB52" i="1"/>
  <c r="GC52" i="1"/>
  <c r="GD52" i="1"/>
  <c r="FW53" i="1"/>
  <c r="FX53" i="1"/>
  <c r="FY53" i="1"/>
  <c r="FZ53" i="1"/>
  <c r="GA53" i="1"/>
  <c r="GB53" i="1"/>
  <c r="GC53" i="1"/>
  <c r="GD53" i="1"/>
  <c r="FW54" i="1"/>
  <c r="FX54" i="1"/>
  <c r="FY54" i="1"/>
  <c r="FZ54" i="1"/>
  <c r="GA54" i="1"/>
  <c r="GB54" i="1"/>
  <c r="GC54" i="1"/>
  <c r="GD54" i="1"/>
  <c r="FV53" i="1"/>
  <c r="FV52" i="1"/>
  <c r="FV51" i="1"/>
  <c r="FV50" i="1"/>
  <c r="FV49" i="1"/>
  <c r="FV48" i="1"/>
  <c r="FV54" i="1"/>
  <c r="FJ48" i="1"/>
  <c r="FK48" i="1"/>
  <c r="FL48" i="1"/>
  <c r="FM48" i="1"/>
  <c r="FN48" i="1"/>
  <c r="FO48" i="1"/>
  <c r="FP48" i="1"/>
  <c r="FQ48" i="1"/>
  <c r="FR48" i="1"/>
  <c r="FS48" i="1"/>
  <c r="FJ49" i="1"/>
  <c r="FK49" i="1"/>
  <c r="FL49" i="1"/>
  <c r="FM49" i="1"/>
  <c r="FN49" i="1"/>
  <c r="FO49" i="1"/>
  <c r="FP49" i="1"/>
  <c r="FQ49" i="1"/>
  <c r="FR49" i="1"/>
  <c r="FS49" i="1"/>
  <c r="FJ50" i="1"/>
  <c r="FK50" i="1"/>
  <c r="FL50" i="1"/>
  <c r="FM50" i="1"/>
  <c r="FN50" i="1"/>
  <c r="FO50" i="1"/>
  <c r="FP50" i="1"/>
  <c r="FQ50" i="1"/>
  <c r="FR50" i="1"/>
  <c r="FS50" i="1"/>
  <c r="FJ51" i="1"/>
  <c r="FK51" i="1"/>
  <c r="FL51" i="1"/>
  <c r="FM51" i="1"/>
  <c r="FN51" i="1"/>
  <c r="FO51" i="1"/>
  <c r="FP51" i="1"/>
  <c r="FQ51" i="1"/>
  <c r="FR51" i="1"/>
  <c r="FS51" i="1"/>
  <c r="FJ52" i="1"/>
  <c r="FK52" i="1"/>
  <c r="FL52" i="1"/>
  <c r="FM52" i="1"/>
  <c r="FN52" i="1"/>
  <c r="FO52" i="1"/>
  <c r="FP52" i="1"/>
  <c r="FQ52" i="1"/>
  <c r="FR52" i="1"/>
  <c r="FS52" i="1"/>
  <c r="FJ53" i="1"/>
  <c r="FK53" i="1"/>
  <c r="FL53" i="1"/>
  <c r="FM53" i="1"/>
  <c r="FN53" i="1"/>
  <c r="FO53" i="1"/>
  <c r="FP53" i="1"/>
  <c r="FQ53" i="1"/>
  <c r="FR53" i="1"/>
  <c r="FS53" i="1"/>
  <c r="FI54" i="1"/>
  <c r="FI53" i="1"/>
  <c r="FI52" i="1"/>
  <c r="FI51" i="1"/>
  <c r="FI50" i="1"/>
  <c r="FI49" i="1"/>
  <c r="FI48" i="1"/>
  <c r="FJ54" i="1"/>
  <c r="FK54" i="1"/>
  <c r="FL54" i="1"/>
  <c r="FM54" i="1"/>
  <c r="FN54" i="1"/>
  <c r="FO54" i="1"/>
  <c r="FP54" i="1"/>
  <c r="FQ54" i="1"/>
  <c r="FR54" i="1"/>
  <c r="FS54" i="1"/>
  <c r="FB51" i="1"/>
  <c r="FB50" i="1"/>
  <c r="FB49" i="1"/>
  <c r="FB48" i="1"/>
  <c r="EY52" i="1"/>
  <c r="EY51" i="1"/>
  <c r="EY50" i="1"/>
  <c r="EY49" i="1"/>
  <c r="EY48" i="1"/>
  <c r="ET48" i="1"/>
  <c r="EU48" i="1"/>
  <c r="EV48" i="1"/>
  <c r="EW48" i="1"/>
  <c r="ET49" i="1"/>
  <c r="EU49" i="1"/>
  <c r="EV49" i="1"/>
  <c r="EW49" i="1"/>
  <c r="ET50" i="1"/>
  <c r="EU50" i="1"/>
  <c r="EV50" i="1"/>
  <c r="EW50" i="1"/>
  <c r="ET51" i="1"/>
  <c r="EU51" i="1"/>
  <c r="EV51" i="1"/>
  <c r="EW51" i="1"/>
  <c r="ET52" i="1"/>
  <c r="EU52" i="1"/>
  <c r="EV52" i="1"/>
  <c r="EW52" i="1"/>
  <c r="ET54" i="1"/>
  <c r="EU54" i="1"/>
  <c r="EV54" i="1"/>
  <c r="EW54" i="1"/>
  <c r="ES52" i="1"/>
  <c r="ES51" i="1"/>
  <c r="ES50" i="1"/>
  <c r="ES49" i="1"/>
  <c r="ES48" i="1"/>
  <c r="ES54" i="1"/>
  <c r="EM52" i="1"/>
  <c r="EM51" i="1"/>
  <c r="EM50" i="1"/>
  <c r="EN54" i="1"/>
  <c r="EO54" i="1"/>
  <c r="EP54" i="1"/>
  <c r="EQ54" i="1"/>
  <c r="EM54" i="1"/>
  <c r="EN52" i="1"/>
  <c r="EO52" i="1"/>
  <c r="EP52" i="1"/>
  <c r="EQ52" i="1"/>
  <c r="EN48" i="1"/>
  <c r="EO48" i="1"/>
  <c r="EP48" i="1"/>
  <c r="EQ48" i="1"/>
  <c r="EN49" i="1"/>
  <c r="EO49" i="1"/>
  <c r="EP49" i="1"/>
  <c r="EQ49" i="1"/>
  <c r="EN50" i="1"/>
  <c r="EO50" i="1"/>
  <c r="EP50" i="1"/>
  <c r="EQ50" i="1"/>
  <c r="EN51" i="1"/>
  <c r="EO51" i="1"/>
  <c r="EP51" i="1"/>
  <c r="EQ51" i="1"/>
  <c r="EM49" i="1"/>
  <c r="EM48" i="1"/>
  <c r="DE57" i="1"/>
  <c r="DE52" i="1"/>
  <c r="DE50" i="1"/>
  <c r="DE49" i="1"/>
  <c r="DE48" i="1"/>
  <c r="DE51" i="1" s="1"/>
  <c r="CE48" i="1"/>
  <c r="EH48" i="1"/>
  <c r="EI48" i="1"/>
  <c r="EJ48" i="1"/>
  <c r="EK48" i="1"/>
  <c r="EH49" i="1"/>
  <c r="EI49" i="1"/>
  <c r="EJ49" i="1"/>
  <c r="EK49" i="1"/>
  <c r="EH50" i="1"/>
  <c r="EI50" i="1"/>
  <c r="EJ50" i="1"/>
  <c r="EK50" i="1"/>
  <c r="EH51" i="1"/>
  <c r="EI51" i="1"/>
  <c r="EJ51" i="1"/>
  <c r="EK51" i="1"/>
  <c r="EH52" i="1"/>
  <c r="EI52" i="1"/>
  <c r="EJ52" i="1"/>
  <c r="EK52" i="1"/>
  <c r="EH54" i="1"/>
  <c r="EI54" i="1"/>
  <c r="EJ54" i="1"/>
  <c r="EK54" i="1"/>
  <c r="EG48" i="1"/>
  <c r="EG49" i="1"/>
  <c r="EG50" i="1"/>
  <c r="EG51" i="1"/>
  <c r="EG52" i="1"/>
  <c r="EG54" i="1"/>
  <c r="DW52" i="1"/>
  <c r="DX52" i="1"/>
  <c r="DY52" i="1"/>
  <c r="DZ52" i="1"/>
  <c r="EA52" i="1"/>
  <c r="EB52" i="1"/>
  <c r="EC52" i="1"/>
  <c r="ED52" i="1"/>
  <c r="EE52" i="1"/>
  <c r="DV52" i="1"/>
  <c r="DW51" i="1"/>
  <c r="DX51" i="1"/>
  <c r="DY51" i="1"/>
  <c r="DZ51" i="1"/>
  <c r="EA51" i="1"/>
  <c r="EB51" i="1"/>
  <c r="EC51" i="1"/>
  <c r="ED51" i="1"/>
  <c r="EE51" i="1"/>
  <c r="DV51" i="1"/>
  <c r="DW50" i="1"/>
  <c r="DX50" i="1"/>
  <c r="DY50" i="1"/>
  <c r="DZ50" i="1"/>
  <c r="EA50" i="1"/>
  <c r="EB50" i="1"/>
  <c r="EC50" i="1"/>
  <c r="ED50" i="1"/>
  <c r="EE50" i="1"/>
  <c r="DV50" i="1"/>
  <c r="DW49" i="1"/>
  <c r="DX49" i="1"/>
  <c r="DY49" i="1"/>
  <c r="DZ49" i="1"/>
  <c r="EA49" i="1"/>
  <c r="EB49" i="1"/>
  <c r="EC49" i="1"/>
  <c r="ED49" i="1"/>
  <c r="EE49" i="1"/>
  <c r="DV49" i="1"/>
  <c r="DW48" i="1"/>
  <c r="DX48" i="1"/>
  <c r="DY48" i="1"/>
  <c r="DZ48" i="1"/>
  <c r="EA48" i="1"/>
  <c r="EB48" i="1"/>
  <c r="EC48" i="1"/>
  <c r="ED48" i="1"/>
  <c r="EE48" i="1"/>
  <c r="DV48" i="1"/>
  <c r="DW53" i="1"/>
  <c r="DX53" i="1"/>
  <c r="DY53" i="1"/>
  <c r="DZ53" i="1"/>
  <c r="EA53" i="1"/>
  <c r="EB53" i="1"/>
  <c r="EC53" i="1"/>
  <c r="ED53" i="1"/>
  <c r="EE53" i="1"/>
  <c r="DV53" i="1"/>
  <c r="DL53" i="1"/>
  <c r="DM53" i="1"/>
  <c r="DN53" i="1"/>
  <c r="DO53" i="1"/>
  <c r="DP53" i="1"/>
  <c r="DQ53" i="1"/>
  <c r="DR53" i="1"/>
  <c r="DS53" i="1"/>
  <c r="DT53" i="1"/>
  <c r="DK53" i="1"/>
  <c r="DL52" i="1"/>
  <c r="DM52" i="1"/>
  <c r="DN52" i="1"/>
  <c r="DO52" i="1"/>
  <c r="DP52" i="1"/>
  <c r="DQ52" i="1"/>
  <c r="DR52" i="1"/>
  <c r="DS52" i="1"/>
  <c r="DT52" i="1"/>
  <c r="DK52" i="1"/>
  <c r="DL51" i="1"/>
  <c r="DM51" i="1"/>
  <c r="DN51" i="1"/>
  <c r="DO51" i="1"/>
  <c r="DP51" i="1"/>
  <c r="DQ51" i="1"/>
  <c r="DR51" i="1"/>
  <c r="DS51" i="1"/>
  <c r="DT51" i="1"/>
  <c r="DK51" i="1"/>
  <c r="DL50" i="1"/>
  <c r="DM50" i="1"/>
  <c r="DN50" i="1"/>
  <c r="DO50" i="1"/>
  <c r="DP50" i="1"/>
  <c r="DQ50" i="1"/>
  <c r="DR50" i="1"/>
  <c r="DS50" i="1"/>
  <c r="DT50" i="1"/>
  <c r="DK50" i="1"/>
  <c r="DL49" i="1"/>
  <c r="DM49" i="1"/>
  <c r="DN49" i="1"/>
  <c r="DO49" i="1"/>
  <c r="DP49" i="1"/>
  <c r="DQ49" i="1"/>
  <c r="DR49" i="1"/>
  <c r="DS49" i="1"/>
  <c r="DT49" i="1"/>
  <c r="DK49" i="1"/>
  <c r="DL48" i="1"/>
  <c r="DM48" i="1"/>
  <c r="DN48" i="1"/>
  <c r="DO48" i="1"/>
  <c r="DP48" i="1"/>
  <c r="DQ48" i="1"/>
  <c r="DR48" i="1"/>
  <c r="DS48" i="1"/>
  <c r="DT48" i="1"/>
  <c r="DK48" i="1"/>
  <c r="DH56" i="1"/>
  <c r="DH57" i="1" s="1"/>
  <c r="DI52" i="1" s="1"/>
  <c r="DB53" i="1"/>
  <c r="DC53" i="1"/>
  <c r="DA53" i="1"/>
  <c r="DB52" i="1"/>
  <c r="DC52" i="1"/>
  <c r="DA52" i="1"/>
  <c r="DB51" i="1"/>
  <c r="DC51" i="1"/>
  <c r="DA51" i="1"/>
  <c r="DB50" i="1"/>
  <c r="DC50" i="1"/>
  <c r="DA50" i="1"/>
  <c r="DB49" i="1"/>
  <c r="DC49" i="1"/>
  <c r="DA49" i="1"/>
  <c r="DB48" i="1"/>
  <c r="DC48" i="1"/>
  <c r="DA48" i="1"/>
  <c r="CQ53" i="1"/>
  <c r="CR53" i="1"/>
  <c r="CS53" i="1"/>
  <c r="CT53" i="1"/>
  <c r="CU53" i="1"/>
  <c r="CV53" i="1"/>
  <c r="CW53" i="1"/>
  <c r="CX53" i="1"/>
  <c r="CY53" i="1"/>
  <c r="CP53" i="1"/>
  <c r="CQ52" i="1"/>
  <c r="CR52" i="1"/>
  <c r="CS52" i="1"/>
  <c r="CT52" i="1"/>
  <c r="CU52" i="1"/>
  <c r="CV52" i="1"/>
  <c r="CW52" i="1"/>
  <c r="CX52" i="1"/>
  <c r="CY52" i="1"/>
  <c r="CP52" i="1"/>
  <c r="CQ51" i="1"/>
  <c r="CR51" i="1"/>
  <c r="CS51" i="1"/>
  <c r="CT51" i="1"/>
  <c r="CU51" i="1"/>
  <c r="CV51" i="1"/>
  <c r="CW51" i="1"/>
  <c r="CX51" i="1"/>
  <c r="CY51" i="1"/>
  <c r="CP51" i="1"/>
  <c r="CQ50" i="1"/>
  <c r="CR50" i="1"/>
  <c r="CS50" i="1"/>
  <c r="CT50" i="1"/>
  <c r="CU50" i="1"/>
  <c r="CV50" i="1"/>
  <c r="CW50" i="1"/>
  <c r="CX50" i="1"/>
  <c r="CY50" i="1"/>
  <c r="CP50" i="1"/>
  <c r="CQ49" i="1"/>
  <c r="CR49" i="1"/>
  <c r="CS49" i="1"/>
  <c r="CT49" i="1"/>
  <c r="CU49" i="1"/>
  <c r="CV49" i="1"/>
  <c r="CW49" i="1"/>
  <c r="CX49" i="1"/>
  <c r="CY49" i="1"/>
  <c r="CP49" i="1"/>
  <c r="CQ48" i="1"/>
  <c r="CR48" i="1"/>
  <c r="CS48" i="1"/>
  <c r="CT48" i="1"/>
  <c r="CU48" i="1"/>
  <c r="CV48" i="1"/>
  <c r="CW48" i="1"/>
  <c r="CX48" i="1"/>
  <c r="CY48" i="1"/>
  <c r="CP48" i="1"/>
  <c r="CF53" i="1"/>
  <c r="CG53" i="1"/>
  <c r="CH53" i="1"/>
  <c r="CI53" i="1"/>
  <c r="CJ53" i="1"/>
  <c r="CK53" i="1"/>
  <c r="CL53" i="1"/>
  <c r="CM53" i="1"/>
  <c r="CN53" i="1"/>
  <c r="CE53" i="1"/>
  <c r="CF52" i="1"/>
  <c r="CG52" i="1"/>
  <c r="CH52" i="1"/>
  <c r="CI52" i="1"/>
  <c r="CJ52" i="1"/>
  <c r="CK52" i="1"/>
  <c r="CL52" i="1"/>
  <c r="CM52" i="1"/>
  <c r="CN52" i="1"/>
  <c r="CE52" i="1"/>
  <c r="CF49" i="1"/>
  <c r="CG49" i="1"/>
  <c r="CH49" i="1"/>
  <c r="CI49" i="1"/>
  <c r="CJ49" i="1"/>
  <c r="CK49" i="1"/>
  <c r="CL49" i="1"/>
  <c r="CM49" i="1"/>
  <c r="CN49" i="1"/>
  <c r="CE49" i="1"/>
  <c r="CF48" i="1"/>
  <c r="CG48" i="1"/>
  <c r="CH48" i="1"/>
  <c r="CI48" i="1"/>
  <c r="CJ48" i="1"/>
  <c r="CK48" i="1"/>
  <c r="CL48" i="1"/>
  <c r="CM48" i="1"/>
  <c r="CN48" i="1"/>
  <c r="CB52" i="1"/>
  <c r="CA52" i="1"/>
  <c r="CC51" i="1"/>
  <c r="CB51" i="1"/>
  <c r="BZ51" i="1"/>
  <c r="CC50" i="1"/>
  <c r="CB50" i="1"/>
  <c r="CA50" i="1"/>
  <c r="BZ50" i="1"/>
  <c r="CC49" i="1"/>
  <c r="CB49" i="1"/>
  <c r="CA49" i="1"/>
  <c r="CC48" i="1"/>
  <c r="CB48" i="1"/>
  <c r="CA54" i="1"/>
  <c r="CB54" i="1"/>
  <c r="CC54" i="1"/>
  <c r="BZ54" i="1"/>
  <c r="CB53" i="1"/>
  <c r="CC53" i="1"/>
  <c r="BZ53" i="1"/>
  <c r="BV55" i="1"/>
  <c r="BW55" i="1"/>
  <c r="BX55" i="1"/>
  <c r="BU55" i="1"/>
  <c r="BP54" i="1"/>
  <c r="BQ54" i="1"/>
  <c r="BR54" i="1"/>
  <c r="BO54" i="1"/>
  <c r="CA51" i="1"/>
  <c r="CA53" i="1"/>
  <c r="CA48" i="1"/>
  <c r="BZ49" i="1"/>
  <c r="BZ52" i="1"/>
  <c r="BZ48" i="1"/>
  <c r="BU53" i="1"/>
  <c r="BU51" i="1"/>
  <c r="BU50" i="1"/>
  <c r="BU49" i="1"/>
  <c r="F64" i="1"/>
  <c r="G58" i="1"/>
  <c r="G57" i="1"/>
  <c r="G54" i="1"/>
  <c r="M48" i="1"/>
  <c r="M54" i="1" s="1"/>
  <c r="K48" i="1"/>
  <c r="L54" i="1" s="1"/>
  <c r="I48" i="1"/>
  <c r="K54" i="1" s="1"/>
  <c r="BP53" i="1"/>
  <c r="BQ53" i="1"/>
  <c r="BR53" i="1"/>
  <c r="BP50" i="1"/>
  <c r="BQ50" i="1"/>
  <c r="BR50" i="1"/>
  <c r="BP49" i="1"/>
  <c r="BQ49" i="1"/>
  <c r="BR49" i="1"/>
  <c r="BO53" i="1"/>
  <c r="BO50" i="1"/>
  <c r="BO49" i="1"/>
  <c r="BP48" i="1"/>
  <c r="BQ48" i="1"/>
  <c r="BR48" i="1"/>
  <c r="BO48" i="1"/>
  <c r="R28" i="1"/>
  <c r="S28" i="1"/>
  <c r="T28" i="1"/>
  <c r="U28" i="1"/>
  <c r="V28" i="1"/>
  <c r="W28" i="1"/>
  <c r="X28" i="1"/>
  <c r="Y28" i="1"/>
  <c r="Z28" i="1"/>
  <c r="AB28" i="1"/>
  <c r="AD28" i="1"/>
  <c r="AH28" i="1"/>
  <c r="AJ28" i="1"/>
  <c r="AL28" i="1"/>
  <c r="AN28" i="1"/>
  <c r="AP28" i="1"/>
  <c r="AS28" i="1"/>
  <c r="AT28" i="1"/>
  <c r="AU28" i="1"/>
  <c r="AX28" i="1"/>
  <c r="AZ28" i="1"/>
  <c r="BB28" i="1"/>
  <c r="BC28" i="1"/>
  <c r="BD28" i="1"/>
  <c r="N7" i="1"/>
  <c r="N31" i="1"/>
  <c r="N8" i="1"/>
  <c r="N32" i="1"/>
  <c r="N9" i="1"/>
  <c r="N33" i="1"/>
  <c r="N34" i="1"/>
  <c r="N35" i="1"/>
  <c r="N36" i="1"/>
  <c r="N10" i="1"/>
  <c r="N37" i="1"/>
  <c r="N38" i="1"/>
  <c r="N39" i="1"/>
  <c r="N11" i="1"/>
  <c r="N40" i="1"/>
  <c r="N12" i="1"/>
  <c r="N13" i="1"/>
  <c r="N14" i="1"/>
  <c r="N15" i="1"/>
  <c r="N41" i="1"/>
  <c r="N16" i="1"/>
  <c r="N17" i="1"/>
  <c r="N42" i="1"/>
  <c r="N43" i="1"/>
  <c r="N44" i="1"/>
  <c r="N18" i="1"/>
  <c r="N45" i="1"/>
  <c r="N46" i="1"/>
  <c r="N19" i="1"/>
  <c r="N20" i="1"/>
  <c r="N47" i="1"/>
  <c r="N21" i="1"/>
  <c r="N30" i="1"/>
  <c r="F7" i="1"/>
  <c r="F8" i="1"/>
  <c r="F9" i="1"/>
  <c r="F10" i="1"/>
  <c r="F11" i="1"/>
  <c r="F12" i="1"/>
  <c r="F13" i="1"/>
  <c r="F14" i="1"/>
  <c r="F15" i="1"/>
  <c r="F16" i="1"/>
  <c r="F17" i="1"/>
  <c r="E71" i="1" s="1"/>
  <c r="F42" i="1"/>
  <c r="F43" i="1"/>
  <c r="F44" i="1"/>
  <c r="F18" i="1"/>
  <c r="F45" i="1"/>
  <c r="F46" i="1"/>
  <c r="F19" i="1"/>
  <c r="F20" i="1"/>
  <c r="F47" i="1"/>
  <c r="F21" i="1"/>
  <c r="FW55" i="1" l="1"/>
  <c r="FW63" i="1" s="1"/>
  <c r="FW62" i="1"/>
  <c r="FW61" i="1"/>
  <c r="EI53" i="1"/>
  <c r="EI55" i="1" s="1"/>
  <c r="EM53" i="1"/>
  <c r="EM55" i="1" s="1"/>
  <c r="EM57" i="1" s="1"/>
  <c r="EO53" i="1"/>
  <c r="EW53" i="1"/>
  <c r="EW55" i="1" s="1"/>
  <c r="EW63" i="1" s="1"/>
  <c r="EU53" i="1"/>
  <c r="EU55" i="1" s="1"/>
  <c r="EU62" i="1" s="1"/>
  <c r="EK53" i="1"/>
  <c r="EQ53" i="1"/>
  <c r="EQ55" i="1" s="1"/>
  <c r="EJ53" i="1"/>
  <c r="EJ55" i="1" s="1"/>
  <c r="EP53" i="1"/>
  <c r="ES53" i="1"/>
  <c r="EG53" i="1"/>
  <c r="EG55" i="1" s="1"/>
  <c r="EG63" i="1" s="1"/>
  <c r="EH53" i="1"/>
  <c r="EH55" i="1" s="1"/>
  <c r="EH63" i="1" s="1"/>
  <c r="EN53" i="1"/>
  <c r="EV53" i="1"/>
  <c r="FW57" i="1"/>
  <c r="ET53" i="1"/>
  <c r="FX55" i="1"/>
  <c r="FX63" i="1" s="1"/>
  <c r="DI51" i="1"/>
  <c r="DI48" i="1"/>
  <c r="DI50" i="1"/>
  <c r="DI57" i="1"/>
  <c r="DI49" i="1"/>
  <c r="DI56" i="1"/>
  <c r="DI55" i="1"/>
  <c r="FB54" i="1"/>
  <c r="FC52" i="1" s="1"/>
  <c r="DI54" i="1"/>
  <c r="DI53" i="1"/>
  <c r="BI49" i="1"/>
  <c r="AV48" i="1" s="1"/>
  <c r="BI50" i="1"/>
  <c r="BJ48" i="1" s="1"/>
  <c r="G77" i="1"/>
  <c r="F84" i="1"/>
  <c r="E84" i="1"/>
  <c r="F80" i="1"/>
  <c r="F88" i="1"/>
  <c r="G80" i="1"/>
  <c r="D88" i="1"/>
  <c r="G84" i="1"/>
  <c r="E80" i="1"/>
  <c r="G88" i="1"/>
  <c r="E88" i="1"/>
  <c r="GC55" i="1"/>
  <c r="GC63" i="1" s="1"/>
  <c r="FZ55" i="1"/>
  <c r="FZ63" i="1" s="1"/>
  <c r="G85" i="1"/>
  <c r="G86" i="1"/>
  <c r="D86" i="1"/>
  <c r="FL55" i="1"/>
  <c r="GD55" i="1"/>
  <c r="GD59" i="1" s="1"/>
  <c r="G78" i="1"/>
  <c r="D85" i="1"/>
  <c r="FR55" i="1"/>
  <c r="FR63" i="1" s="1"/>
  <c r="FP55" i="1"/>
  <c r="FP63" i="1" s="1"/>
  <c r="FJ55" i="1"/>
  <c r="FJ63" i="1" s="1"/>
  <c r="F62" i="1"/>
  <c r="F63" i="1" s="1"/>
  <c r="D83" i="1"/>
  <c r="E79" i="1"/>
  <c r="E87" i="1"/>
  <c r="F83" i="1"/>
  <c r="G79" i="1"/>
  <c r="G87" i="1"/>
  <c r="D78" i="1"/>
  <c r="FY55" i="1"/>
  <c r="FY63" i="1" s="1"/>
  <c r="G62" i="1"/>
  <c r="G63" i="1" s="1"/>
  <c r="G64" i="1" s="1"/>
  <c r="E81" i="1"/>
  <c r="F77" i="1"/>
  <c r="F85" i="1"/>
  <c r="G81" i="1"/>
  <c r="FM55" i="1"/>
  <c r="FM63" i="1" s="1"/>
  <c r="E82" i="1"/>
  <c r="F78" i="1"/>
  <c r="F86" i="1"/>
  <c r="G82" i="1"/>
  <c r="FI55" i="1"/>
  <c r="FI59" i="1" s="1"/>
  <c r="D62" i="1"/>
  <c r="D63" i="1" s="1"/>
  <c r="D64" i="1" s="1"/>
  <c r="D77" i="1"/>
  <c r="E83" i="1"/>
  <c r="F79" i="1"/>
  <c r="F87" i="1"/>
  <c r="G83" i="1"/>
  <c r="D79" i="1"/>
  <c r="D87" i="1"/>
  <c r="E62" i="1"/>
  <c r="E63" i="1" s="1"/>
  <c r="E64" i="1" s="1"/>
  <c r="D81" i="1"/>
  <c r="E77" i="1"/>
  <c r="E85" i="1"/>
  <c r="F81" i="1"/>
  <c r="D82" i="1"/>
  <c r="E78" i="1"/>
  <c r="E86" i="1"/>
  <c r="F82" i="1"/>
  <c r="GB55" i="1"/>
  <c r="GB63" i="1" s="1"/>
  <c r="FQ55" i="1"/>
  <c r="FQ63" i="1" s="1"/>
  <c r="FO55" i="1"/>
  <c r="FO63" i="1" s="1"/>
  <c r="GA55" i="1"/>
  <c r="GA63" i="1" s="1"/>
  <c r="FH55" i="1"/>
  <c r="FU55" i="1"/>
  <c r="FN55" i="1"/>
  <c r="FS55" i="1"/>
  <c r="FK55" i="1"/>
  <c r="FK63" i="1" s="1"/>
  <c r="FV55" i="1"/>
  <c r="FV63" i="1" s="1"/>
  <c r="ET55" i="1"/>
  <c r="ET63" i="1" s="1"/>
  <c r="DE53" i="1"/>
  <c r="EP55" i="1"/>
  <c r="EP56" i="1" s="1"/>
  <c r="EO55" i="1"/>
  <c r="EV55" i="1"/>
  <c r="EV57" i="1" s="1"/>
  <c r="EY53" i="1"/>
  <c r="EZ53" i="1" s="1"/>
  <c r="ES55" i="1"/>
  <c r="ES63" i="1" s="1"/>
  <c r="DT54" i="1"/>
  <c r="DT60" i="1" s="1"/>
  <c r="DL54" i="1"/>
  <c r="DL57" i="1" s="1"/>
  <c r="EK55" i="1"/>
  <c r="EK63" i="1" s="1"/>
  <c r="DO54" i="1"/>
  <c r="DK54" i="1"/>
  <c r="DM54" i="1"/>
  <c r="EB54" i="1"/>
  <c r="EB61" i="1" s="1"/>
  <c r="ED54" i="1"/>
  <c r="ED61" i="1" s="1"/>
  <c r="DQ54" i="1"/>
  <c r="DQ61" i="1" s="1"/>
  <c r="EC54" i="1"/>
  <c r="EC61" i="1" s="1"/>
  <c r="DR54" i="1"/>
  <c r="DP54" i="1"/>
  <c r="DP57" i="1" s="1"/>
  <c r="DS54" i="1"/>
  <c r="DN54" i="1"/>
  <c r="EE54" i="1"/>
  <c r="EE61" i="1" s="1"/>
  <c r="DW54" i="1"/>
  <c r="DW61" i="1" s="1"/>
  <c r="DY54" i="1"/>
  <c r="DY61" i="1" s="1"/>
  <c r="EA54" i="1"/>
  <c r="EA61" i="1" s="1"/>
  <c r="DX54" i="1"/>
  <c r="DX58" i="1" s="1"/>
  <c r="DZ54" i="1"/>
  <c r="DV54" i="1"/>
  <c r="DV56" i="1" s="1"/>
  <c r="CH54" i="1"/>
  <c r="CT54" i="1"/>
  <c r="CT61" i="1" s="1"/>
  <c r="DB54" i="1"/>
  <c r="DB61" i="1" s="1"/>
  <c r="CW54" i="1"/>
  <c r="CW61" i="1" s="1"/>
  <c r="DA54" i="1"/>
  <c r="DA61" i="1" s="1"/>
  <c r="CU54" i="1"/>
  <c r="CY54" i="1"/>
  <c r="CQ54" i="1"/>
  <c r="CP54" i="1"/>
  <c r="CP58" i="1" s="1"/>
  <c r="CR54" i="1"/>
  <c r="CR61" i="1" s="1"/>
  <c r="CI54" i="1"/>
  <c r="CX54" i="1"/>
  <c r="CX61" i="1" s="1"/>
  <c r="CS54" i="1"/>
  <c r="CS61" i="1" s="1"/>
  <c r="CV54" i="1"/>
  <c r="CV59" i="1" s="1"/>
  <c r="DC54" i="1"/>
  <c r="DC59" i="1" s="1"/>
  <c r="CM54" i="1"/>
  <c r="CE54" i="1"/>
  <c r="CG54" i="1"/>
  <c r="CG61" i="1" s="1"/>
  <c r="CN54" i="1"/>
  <c r="CN61" i="1" s="1"/>
  <c r="CF54" i="1"/>
  <c r="CF61" i="1" s="1"/>
  <c r="CL54" i="1"/>
  <c r="CK54" i="1"/>
  <c r="CJ54" i="1"/>
  <c r="CJ55" i="1" s="1"/>
  <c r="BW56" i="1"/>
  <c r="BW58" i="1" s="1"/>
  <c r="BV56" i="1"/>
  <c r="BV64" i="1" s="1"/>
  <c r="BX65" i="1"/>
  <c r="BQ55" i="1"/>
  <c r="BQ59" i="1" s="1"/>
  <c r="BO55" i="1"/>
  <c r="BR55" i="1"/>
  <c r="BP55" i="1"/>
  <c r="BU56" i="1"/>
  <c r="CC55" i="1"/>
  <c r="CC62" i="1" s="1"/>
  <c r="BZ55" i="1"/>
  <c r="BZ61" i="1" s="1"/>
  <c r="CA55" i="1"/>
  <c r="CA63" i="1" s="1"/>
  <c r="N49" i="1"/>
  <c r="N54" i="1" s="1"/>
  <c r="D84" i="1"/>
  <c r="G70" i="1"/>
  <c r="D80" i="1"/>
  <c r="E70" i="1"/>
  <c r="F70" i="1"/>
  <c r="F73" i="1"/>
  <c r="D73" i="1"/>
  <c r="F72" i="1"/>
  <c r="D71" i="1"/>
  <c r="F71" i="1"/>
  <c r="G71" i="1"/>
  <c r="G72" i="1"/>
  <c r="G66" i="1"/>
  <c r="E72" i="1"/>
  <c r="G73" i="1"/>
  <c r="E73" i="1"/>
  <c r="D70" i="1"/>
  <c r="D72" i="1"/>
  <c r="D66" i="1"/>
  <c r="G65" i="1"/>
  <c r="E66" i="1"/>
  <c r="E65" i="1"/>
  <c r="F66" i="1"/>
  <c r="F65" i="1"/>
  <c r="E51" i="1"/>
  <c r="G55" i="1"/>
  <c r="E49" i="1"/>
  <c r="N48" i="1"/>
  <c r="D65" i="1"/>
  <c r="E50" i="1"/>
  <c r="E48" i="1"/>
  <c r="CE58" i="1" l="1"/>
  <c r="CM55" i="1"/>
  <c r="CL61" i="1"/>
  <c r="CI61" i="1"/>
  <c r="BP58" i="1"/>
  <c r="BP60" i="1"/>
  <c r="BO63" i="1"/>
  <c r="BO60" i="1"/>
  <c r="BO59" i="1"/>
  <c r="BP59" i="1"/>
  <c r="BR63" i="1"/>
  <c r="BR60" i="1"/>
  <c r="BQ63" i="1"/>
  <c r="BQ60" i="1"/>
  <c r="BR59" i="1"/>
  <c r="FW56" i="1"/>
  <c r="FW58" i="1"/>
  <c r="FW59" i="1"/>
  <c r="FW60" i="1"/>
  <c r="FY58" i="1"/>
  <c r="FY59" i="1"/>
  <c r="FM59" i="1"/>
  <c r="CX56" i="1"/>
  <c r="FV58" i="1"/>
  <c r="CF58" i="1"/>
  <c r="EC60" i="1"/>
  <c r="FP62" i="1"/>
  <c r="FM61" i="1"/>
  <c r="DA56" i="1"/>
  <c r="FY61" i="1"/>
  <c r="FZ56" i="1"/>
  <c r="FP58" i="1"/>
  <c r="EI63" i="1"/>
  <c r="EI62" i="1"/>
  <c r="EI58" i="1"/>
  <c r="EI57" i="1"/>
  <c r="EH62" i="1"/>
  <c r="ED60" i="1"/>
  <c r="EE60" i="1"/>
  <c r="GB56" i="1"/>
  <c r="GC57" i="1"/>
  <c r="FY57" i="1"/>
  <c r="FZ57" i="1"/>
  <c r="EH57" i="1"/>
  <c r="EC59" i="1"/>
  <c r="GB58" i="1"/>
  <c r="BQ57" i="1"/>
  <c r="FQ58" i="1"/>
  <c r="DW57" i="1"/>
  <c r="CW55" i="1"/>
  <c r="FR61" i="1"/>
  <c r="FX59" i="1"/>
  <c r="FY62" i="1"/>
  <c r="GB57" i="1"/>
  <c r="FV56" i="1"/>
  <c r="FJ57" i="1"/>
  <c r="FM56" i="1"/>
  <c r="BX57" i="1"/>
  <c r="CT56" i="1"/>
  <c r="GB59" i="1"/>
  <c r="GC61" i="1"/>
  <c r="FM60" i="1"/>
  <c r="CW60" i="1"/>
  <c r="DQ56" i="1"/>
  <c r="CR56" i="1"/>
  <c r="FX60" i="1"/>
  <c r="CX59" i="1"/>
  <c r="GC56" i="1"/>
  <c r="BX60" i="1"/>
  <c r="CI58" i="1"/>
  <c r="GB60" i="1"/>
  <c r="DW59" i="1"/>
  <c r="DB56" i="1"/>
  <c r="BO56" i="1"/>
  <c r="BX64" i="1"/>
  <c r="BQ62" i="1"/>
  <c r="FX61" i="1"/>
  <c r="FX56" i="1"/>
  <c r="EB58" i="1"/>
  <c r="BX61" i="1"/>
  <c r="DY55" i="1"/>
  <c r="EK56" i="1"/>
  <c r="GA62" i="1"/>
  <c r="CF56" i="1"/>
  <c r="FO60" i="1"/>
  <c r="EA57" i="1"/>
  <c r="CA57" i="1"/>
  <c r="FQ61" i="1"/>
  <c r="FJ60" i="1"/>
  <c r="FO58" i="1"/>
  <c r="CN56" i="1"/>
  <c r="FO57" i="1"/>
  <c r="FR59" i="1"/>
  <c r="DA60" i="1"/>
  <c r="FR60" i="1"/>
  <c r="EC58" i="1"/>
  <c r="CI60" i="1"/>
  <c r="DB59" i="1"/>
  <c r="EB59" i="1"/>
  <c r="FJ58" i="1"/>
  <c r="FP60" i="1"/>
  <c r="FV62" i="1"/>
  <c r="EO61" i="1"/>
  <c r="CN55" i="1"/>
  <c r="CS57" i="1"/>
  <c r="ES58" i="1"/>
  <c r="FK60" i="1"/>
  <c r="CG56" i="1"/>
  <c r="BX59" i="1"/>
  <c r="CI55" i="1"/>
  <c r="BR62" i="1"/>
  <c r="FK62" i="1"/>
  <c r="EE59" i="1"/>
  <c r="EB60" i="1"/>
  <c r="EK62" i="1"/>
  <c r="ED57" i="1"/>
  <c r="EA56" i="1"/>
  <c r="EQ63" i="1"/>
  <c r="EQ59" i="1"/>
  <c r="EQ60" i="1"/>
  <c r="EQ56" i="1"/>
  <c r="EQ62" i="1"/>
  <c r="EQ57" i="1"/>
  <c r="EQ58" i="1"/>
  <c r="FL63" i="1"/>
  <c r="FL58" i="1"/>
  <c r="FL57" i="1"/>
  <c r="FL61" i="1"/>
  <c r="FL60" i="1"/>
  <c r="FL62" i="1"/>
  <c r="FL56" i="1"/>
  <c r="CK61" i="1"/>
  <c r="CK60" i="1"/>
  <c r="CK57" i="1"/>
  <c r="CK55" i="1"/>
  <c r="CK59" i="1"/>
  <c r="CK56" i="1"/>
  <c r="CU61" i="1"/>
  <c r="CU57" i="1"/>
  <c r="CU56" i="1"/>
  <c r="CU59" i="1"/>
  <c r="CU55" i="1"/>
  <c r="CU60" i="1"/>
  <c r="DX61" i="1"/>
  <c r="DX56" i="1"/>
  <c r="DX59" i="1"/>
  <c r="DX55" i="1"/>
  <c r="DX60" i="1"/>
  <c r="EJ63" i="1"/>
  <c r="EJ62" i="1"/>
  <c r="EJ58" i="1"/>
  <c r="EJ60" i="1"/>
  <c r="CV60" i="1"/>
  <c r="DX57" i="1"/>
  <c r="CU58" i="1"/>
  <c r="EU61" i="1"/>
  <c r="CM58" i="1"/>
  <c r="EJ56" i="1"/>
  <c r="CE55" i="1"/>
  <c r="FL59" i="1"/>
  <c r="CE56" i="1"/>
  <c r="BP63" i="1"/>
  <c r="BP62" i="1"/>
  <c r="BP56" i="1"/>
  <c r="BP61" i="1"/>
  <c r="BP57" i="1"/>
  <c r="CV61" i="1"/>
  <c r="CV56" i="1"/>
  <c r="CV57" i="1"/>
  <c r="CV58" i="1"/>
  <c r="CV55" i="1"/>
  <c r="DR61" i="1"/>
  <c r="DR58" i="1"/>
  <c r="DR59" i="1"/>
  <c r="DR56" i="1"/>
  <c r="DR57" i="1"/>
  <c r="DR55" i="1"/>
  <c r="DR60" i="1"/>
  <c r="EV63" i="1"/>
  <c r="EV60" i="1"/>
  <c r="EV58" i="1"/>
  <c r="EV56" i="1"/>
  <c r="EV59" i="1"/>
  <c r="EV62" i="1"/>
  <c r="FS63" i="1"/>
  <c r="FS56" i="1"/>
  <c r="FS58" i="1"/>
  <c r="FS59" i="1"/>
  <c r="FS61" i="1"/>
  <c r="FS57" i="1"/>
  <c r="FS60" i="1"/>
  <c r="FS62" i="1"/>
  <c r="EJ57" i="1"/>
  <c r="BW61" i="1"/>
  <c r="BU65" i="1"/>
  <c r="BU58" i="1"/>
  <c r="BU57" i="1"/>
  <c r="BU64" i="1"/>
  <c r="BU62" i="1"/>
  <c r="BU60" i="1"/>
  <c r="BU63" i="1"/>
  <c r="BU61" i="1"/>
  <c r="BU59" i="1"/>
  <c r="DC61" i="1"/>
  <c r="DC58" i="1"/>
  <c r="DC60" i="1"/>
  <c r="DC56" i="1"/>
  <c r="DC57" i="1"/>
  <c r="CY61" i="1"/>
  <c r="CY57" i="1"/>
  <c r="CY59" i="1"/>
  <c r="CY56" i="1"/>
  <c r="CY55" i="1"/>
  <c r="CY58" i="1"/>
  <c r="CY60" i="1"/>
  <c r="DZ61" i="1"/>
  <c r="DZ55" i="1"/>
  <c r="DZ58" i="1"/>
  <c r="DZ59" i="1"/>
  <c r="DZ56" i="1"/>
  <c r="DZ57" i="1"/>
  <c r="DZ60" i="1"/>
  <c r="DP61" i="1"/>
  <c r="DP58" i="1"/>
  <c r="DP55" i="1"/>
  <c r="DP59" i="1"/>
  <c r="DP56" i="1"/>
  <c r="DO61" i="1"/>
  <c r="DO57" i="1"/>
  <c r="DO56" i="1"/>
  <c r="DO55" i="1"/>
  <c r="DO58" i="1"/>
  <c r="DO59" i="1"/>
  <c r="DO60" i="1"/>
  <c r="EM63" i="1"/>
  <c r="EM58" i="1"/>
  <c r="EM59" i="1"/>
  <c r="EM56" i="1"/>
  <c r="EM60" i="1"/>
  <c r="EM62" i="1"/>
  <c r="EP63" i="1"/>
  <c r="EP58" i="1"/>
  <c r="EP57" i="1"/>
  <c r="EP59" i="1"/>
  <c r="EP60" i="1"/>
  <c r="EP62" i="1"/>
  <c r="FH63" i="1"/>
  <c r="FH60" i="1"/>
  <c r="FH62" i="1"/>
  <c r="FH57" i="1"/>
  <c r="FH61" i="1"/>
  <c r="FH58" i="1"/>
  <c r="FH59" i="1"/>
  <c r="FH56" i="1"/>
  <c r="BZ63" i="1"/>
  <c r="BZ56" i="1"/>
  <c r="BZ60" i="1"/>
  <c r="BZ59" i="1"/>
  <c r="BZ62" i="1"/>
  <c r="BZ58" i="1"/>
  <c r="BZ57" i="1"/>
  <c r="BV65" i="1"/>
  <c r="BV58" i="1"/>
  <c r="BV57" i="1"/>
  <c r="BV62" i="1"/>
  <c r="BV61" i="1"/>
  <c r="BV63" i="1"/>
  <c r="BV60" i="1"/>
  <c r="BV59" i="1"/>
  <c r="CE61" i="1"/>
  <c r="CE59" i="1"/>
  <c r="CE60" i="1"/>
  <c r="CE57" i="1"/>
  <c r="CP61" i="1"/>
  <c r="CP60" i="1"/>
  <c r="CP59" i="1"/>
  <c r="CP56" i="1"/>
  <c r="CP57" i="1"/>
  <c r="CP55" i="1"/>
  <c r="CH61" i="1"/>
  <c r="CH57" i="1"/>
  <c r="CH58" i="1"/>
  <c r="CH56" i="1"/>
  <c r="CH59" i="1"/>
  <c r="CH55" i="1"/>
  <c r="CH60" i="1"/>
  <c r="DN61" i="1"/>
  <c r="DN60" i="1"/>
  <c r="DN55" i="1"/>
  <c r="DN58" i="1"/>
  <c r="DN59" i="1"/>
  <c r="DN57" i="1"/>
  <c r="DM61" i="1"/>
  <c r="DM57" i="1"/>
  <c r="DM56" i="1"/>
  <c r="DM60" i="1"/>
  <c r="DM55" i="1"/>
  <c r="DM58" i="1"/>
  <c r="DM59" i="1"/>
  <c r="DL61" i="1"/>
  <c r="DL60" i="1"/>
  <c r="DL59" i="1"/>
  <c r="DL58" i="1"/>
  <c r="DL55" i="1"/>
  <c r="EO63" i="1"/>
  <c r="EO56" i="1"/>
  <c r="EO60" i="1"/>
  <c r="EO57" i="1"/>
  <c r="EO58" i="1"/>
  <c r="EO62" i="1"/>
  <c r="FN63" i="1"/>
  <c r="FN58" i="1"/>
  <c r="FN56" i="1"/>
  <c r="FN60" i="1"/>
  <c r="FN61" i="1"/>
  <c r="FN57" i="1"/>
  <c r="FN59" i="1"/>
  <c r="FN62" i="1"/>
  <c r="FI63" i="1"/>
  <c r="FI62" i="1"/>
  <c r="FI61" i="1"/>
  <c r="FI57" i="1"/>
  <c r="FI58" i="1"/>
  <c r="FI56" i="1"/>
  <c r="FI60" i="1"/>
  <c r="CK58" i="1"/>
  <c r="DL56" i="1"/>
  <c r="DN56" i="1"/>
  <c r="EJ59" i="1"/>
  <c r="DC55" i="1"/>
  <c r="CJ61" i="1"/>
  <c r="CJ58" i="1"/>
  <c r="CJ57" i="1"/>
  <c r="CJ56" i="1"/>
  <c r="CJ59" i="1"/>
  <c r="CJ60" i="1"/>
  <c r="CC63" i="1"/>
  <c r="CC56" i="1"/>
  <c r="CC60" i="1"/>
  <c r="CC57" i="1"/>
  <c r="CC61" i="1"/>
  <c r="CC59" i="1"/>
  <c r="CC58" i="1"/>
  <c r="BW65" i="1"/>
  <c r="BW62" i="1"/>
  <c r="BW60" i="1"/>
  <c r="BW64" i="1"/>
  <c r="BW59" i="1"/>
  <c r="BW57" i="1"/>
  <c r="BW63" i="1"/>
  <c r="CM61" i="1"/>
  <c r="CM59" i="1"/>
  <c r="CM56" i="1"/>
  <c r="CM60" i="1"/>
  <c r="CM57" i="1"/>
  <c r="CQ61" i="1"/>
  <c r="CQ60" i="1"/>
  <c r="CQ58" i="1"/>
  <c r="CQ56" i="1"/>
  <c r="CQ55" i="1"/>
  <c r="CQ57" i="1"/>
  <c r="CQ59" i="1"/>
  <c r="DV61" i="1"/>
  <c r="DV55" i="1"/>
  <c r="DV60" i="1"/>
  <c r="DV59" i="1"/>
  <c r="DV58" i="1"/>
  <c r="DV57" i="1"/>
  <c r="DS61" i="1"/>
  <c r="DS55" i="1"/>
  <c r="DS59" i="1"/>
  <c r="DS60" i="1"/>
  <c r="DS58" i="1"/>
  <c r="DS57" i="1"/>
  <c r="DK61" i="1"/>
  <c r="DK57" i="1"/>
  <c r="DK56" i="1"/>
  <c r="DK55" i="1"/>
  <c r="DK60" i="1"/>
  <c r="DK58" i="1"/>
  <c r="DK59" i="1"/>
  <c r="DT61" i="1"/>
  <c r="DT59" i="1"/>
  <c r="DT55" i="1"/>
  <c r="DT57" i="1"/>
  <c r="DT58" i="1"/>
  <c r="DT56" i="1"/>
  <c r="EU63" i="1"/>
  <c r="EU59" i="1"/>
  <c r="EU57" i="1"/>
  <c r="EU60" i="1"/>
  <c r="EU58" i="1"/>
  <c r="EU56" i="1"/>
  <c r="FU63" i="1"/>
  <c r="FU57" i="1"/>
  <c r="FU62" i="1"/>
  <c r="FU59" i="1"/>
  <c r="FU58" i="1"/>
  <c r="FU61" i="1"/>
  <c r="FU56" i="1"/>
  <c r="FU60" i="1"/>
  <c r="GD63" i="1"/>
  <c r="GD58" i="1"/>
  <c r="GD62" i="1"/>
  <c r="GD61" i="1"/>
  <c r="GD57" i="1"/>
  <c r="GD56" i="1"/>
  <c r="GD60" i="1"/>
  <c r="DP60" i="1"/>
  <c r="EO59" i="1"/>
  <c r="DS56" i="1"/>
  <c r="EP61" i="1"/>
  <c r="EK61" i="1"/>
  <c r="CS60" i="1"/>
  <c r="CT60" i="1"/>
  <c r="EG60" i="1"/>
  <c r="BO62" i="1"/>
  <c r="CL55" i="1"/>
  <c r="DY56" i="1"/>
  <c r="EI59" i="1"/>
  <c r="EK59" i="1"/>
  <c r="FO59" i="1"/>
  <c r="ES62" i="1"/>
  <c r="EB55" i="1"/>
  <c r="EI60" i="1"/>
  <c r="EA55" i="1"/>
  <c r="CX57" i="1"/>
  <c r="CA62" i="1"/>
  <c r="EW60" i="1"/>
  <c r="CW59" i="1"/>
  <c r="DW60" i="1"/>
  <c r="CR57" i="1"/>
  <c r="FY60" i="1"/>
  <c r="FV57" i="1"/>
  <c r="EE55" i="1"/>
  <c r="FP56" i="1"/>
  <c r="FJ56" i="1"/>
  <c r="EH56" i="1"/>
  <c r="CG55" i="1"/>
  <c r="FX57" i="1"/>
  <c r="FR57" i="1"/>
  <c r="EJ61" i="1"/>
  <c r="CR60" i="1"/>
  <c r="BR56" i="1"/>
  <c r="FK57" i="1"/>
  <c r="EA58" i="1"/>
  <c r="CR55" i="1"/>
  <c r="FR58" i="1"/>
  <c r="DY57" i="1"/>
  <c r="DA59" i="1"/>
  <c r="CG57" i="1"/>
  <c r="CA59" i="1"/>
  <c r="GC58" i="1"/>
  <c r="ET58" i="1"/>
  <c r="GB61" i="1"/>
  <c r="EG62" i="1"/>
  <c r="DQ57" i="1"/>
  <c r="FJ59" i="1"/>
  <c r="FM58" i="1"/>
  <c r="FK61" i="1"/>
  <c r="CW58" i="1"/>
  <c r="CA58" i="1"/>
  <c r="DQ59" i="1"/>
  <c r="FV60" i="1"/>
  <c r="CT57" i="1"/>
  <c r="CT55" i="1"/>
  <c r="CA61" i="1"/>
  <c r="EW58" i="1"/>
  <c r="ET59" i="1"/>
  <c r="BR61" i="1"/>
  <c r="FP61" i="1"/>
  <c r="EH58" i="1"/>
  <c r="FX62" i="1"/>
  <c r="CI59" i="1"/>
  <c r="FO56" i="1"/>
  <c r="FR56" i="1"/>
  <c r="EH61" i="1"/>
  <c r="EA59" i="1"/>
  <c r="DQ60" i="1"/>
  <c r="ED56" i="1"/>
  <c r="GA56" i="1"/>
  <c r="DW56" i="1"/>
  <c r="GA58" i="1"/>
  <c r="FP59" i="1"/>
  <c r="EC55" i="1"/>
  <c r="GC59" i="1"/>
  <c r="ES60" i="1"/>
  <c r="GB62" i="1"/>
  <c r="EW59" i="1"/>
  <c r="ED59" i="1"/>
  <c r="FK59" i="1"/>
  <c r="ES59" i="1"/>
  <c r="FZ60" i="1"/>
  <c r="EK58" i="1"/>
  <c r="DQ58" i="1"/>
  <c r="CS56" i="1"/>
  <c r="BO61" i="1"/>
  <c r="DQ55" i="1"/>
  <c r="CG58" i="1"/>
  <c r="CG60" i="1"/>
  <c r="CF59" i="1"/>
  <c r="DB55" i="1"/>
  <c r="CS58" i="1"/>
  <c r="CL57" i="1"/>
  <c r="EH60" i="1"/>
  <c r="CG59" i="1"/>
  <c r="FV61" i="1"/>
  <c r="FJ61" i="1"/>
  <c r="FM57" i="1"/>
  <c r="CS59" i="1"/>
  <c r="EK57" i="1"/>
  <c r="ET56" i="1"/>
  <c r="FP57" i="1"/>
  <c r="EG56" i="1"/>
  <c r="ET57" i="1"/>
  <c r="EC56" i="1"/>
  <c r="GA57" i="1"/>
  <c r="EE56" i="1"/>
  <c r="FZ58" i="1"/>
  <c r="GA59" i="1"/>
  <c r="CR59" i="1"/>
  <c r="GC60" i="1"/>
  <c r="BX63" i="1"/>
  <c r="FK58" i="1"/>
  <c r="EW62" i="1"/>
  <c r="CS55" i="1"/>
  <c r="FM62" i="1"/>
  <c r="ED58" i="1"/>
  <c r="FZ61" i="1"/>
  <c r="FJ62" i="1"/>
  <c r="EK60" i="1"/>
  <c r="CL60" i="1"/>
  <c r="EW56" i="1"/>
  <c r="FQ62" i="1"/>
  <c r="DA58" i="1"/>
  <c r="EM61" i="1"/>
  <c r="EG58" i="1"/>
  <c r="EG57" i="1"/>
  <c r="EE57" i="1"/>
  <c r="FO62" i="1"/>
  <c r="DY59" i="1"/>
  <c r="FK56" i="1"/>
  <c r="ES57" i="1"/>
  <c r="EN55" i="1"/>
  <c r="EW57" i="1"/>
  <c r="CW57" i="1"/>
  <c r="EB57" i="1"/>
  <c r="ET61" i="1"/>
  <c r="EG61" i="1"/>
  <c r="DA55" i="1"/>
  <c r="ES56" i="1"/>
  <c r="DY60" i="1"/>
  <c r="CX55" i="1"/>
  <c r="CF57" i="1"/>
  <c r="EA60" i="1"/>
  <c r="FZ59" i="1"/>
  <c r="GA60" i="1"/>
  <c r="CF60" i="1"/>
  <c r="BQ56" i="1"/>
  <c r="GC62" i="1"/>
  <c r="CN60" i="1"/>
  <c r="ET60" i="1"/>
  <c r="FQ60" i="1"/>
  <c r="FZ62" i="1"/>
  <c r="FR62" i="1"/>
  <c r="EG59" i="1"/>
  <c r="BR58" i="1"/>
  <c r="EW61" i="1"/>
  <c r="CN58" i="1"/>
  <c r="ET62" i="1"/>
  <c r="BQ58" i="1"/>
  <c r="BR57" i="1"/>
  <c r="CW56" i="1"/>
  <c r="CN59" i="1"/>
  <c r="EB56" i="1"/>
  <c r="DW58" i="1"/>
  <c r="DB57" i="1"/>
  <c r="EI56" i="1"/>
  <c r="CL59" i="1"/>
  <c r="CT59" i="1"/>
  <c r="FQ56" i="1"/>
  <c r="EV61" i="1"/>
  <c r="EC57" i="1"/>
  <c r="CT58" i="1"/>
  <c r="FY56" i="1"/>
  <c r="ES61" i="1"/>
  <c r="EQ61" i="1"/>
  <c r="CN57" i="1"/>
  <c r="DW55" i="1"/>
  <c r="GA61" i="1"/>
  <c r="EH59" i="1"/>
  <c r="CX58" i="1"/>
  <c r="BX58" i="1"/>
  <c r="FQ59" i="1"/>
  <c r="ED55" i="1"/>
  <c r="DB58" i="1"/>
  <c r="FO61" i="1"/>
  <c r="FV59" i="1"/>
  <c r="CL56" i="1"/>
  <c r="BO57" i="1"/>
  <c r="CA60" i="1"/>
  <c r="CR58" i="1"/>
  <c r="CI57" i="1"/>
  <c r="DB60" i="1"/>
  <c r="CA56" i="1"/>
  <c r="CL58" i="1"/>
  <c r="CF55" i="1"/>
  <c r="BX62" i="1"/>
  <c r="DA57" i="1"/>
  <c r="EE58" i="1"/>
  <c r="CX60" i="1"/>
  <c r="CI56" i="1"/>
  <c r="FX58" i="1"/>
  <c r="FQ57" i="1"/>
  <c r="EI61" i="1"/>
  <c r="BQ61" i="1"/>
  <c r="DY58" i="1"/>
  <c r="BO58" i="1"/>
  <c r="AA54" i="1"/>
  <c r="FC53" i="1"/>
  <c r="FC54" i="1"/>
  <c r="FC50" i="1"/>
  <c r="FC49" i="1"/>
  <c r="FC51" i="1"/>
  <c r="FC48" i="1"/>
  <c r="DE56" i="1"/>
  <c r="EZ48" i="1"/>
  <c r="EZ52" i="1"/>
  <c r="EZ51" i="1"/>
  <c r="EZ50" i="1"/>
  <c r="EZ49" i="1"/>
  <c r="BA48" i="1"/>
  <c r="AT48" i="1"/>
  <c r="AN48" i="1"/>
  <c r="BB48" i="1"/>
  <c r="BC48" i="1"/>
  <c r="AH48" i="1"/>
  <c r="AP48" i="1"/>
  <c r="AX48" i="1"/>
  <c r="BF48" i="1"/>
  <c r="AE48" i="1"/>
  <c r="BG48" i="1"/>
  <c r="AJ48" i="1"/>
  <c r="AZ48" i="1"/>
  <c r="AM48" i="1"/>
  <c r="AL48" i="1"/>
  <c r="BD48" i="1"/>
  <c r="AU48" i="1"/>
  <c r="AG48" i="1"/>
  <c r="AQ48" i="1"/>
  <c r="AO48" i="1"/>
  <c r="AW48" i="1"/>
  <c r="BH48" i="1"/>
  <c r="AA48" i="1"/>
  <c r="AK48" i="1"/>
  <c r="AF48" i="1"/>
  <c r="AS48" i="1"/>
  <c r="BE48" i="1"/>
  <c r="AB48" i="1"/>
  <c r="AC48" i="1"/>
  <c r="BI48" i="1"/>
  <c r="AR48" i="1"/>
  <c r="AY48" i="1"/>
  <c r="AI48" i="1"/>
  <c r="AD48" i="1"/>
  <c r="E90" i="1"/>
  <c r="G90" i="1"/>
  <c r="F90" i="1"/>
  <c r="G56" i="1"/>
  <c r="CB55" i="1"/>
  <c r="N50" i="1"/>
  <c r="F48" i="1" s="1"/>
  <c r="G67" i="1"/>
  <c r="F74" i="1"/>
  <c r="E67" i="1"/>
  <c r="D90" i="1"/>
  <c r="F67" i="1"/>
  <c r="E74" i="1"/>
  <c r="G74" i="1"/>
  <c r="D74" i="1"/>
  <c r="D67" i="1"/>
  <c r="EN63" i="1" l="1"/>
  <c r="EN59" i="1"/>
  <c r="EN62" i="1"/>
  <c r="EN60" i="1"/>
  <c r="EN58" i="1"/>
  <c r="EN57" i="1"/>
  <c r="EN56" i="1"/>
  <c r="CB63" i="1"/>
  <c r="CB62" i="1"/>
  <c r="CB57" i="1"/>
  <c r="CB61" i="1"/>
  <c r="CB60" i="1"/>
  <c r="CB58" i="1"/>
  <c r="CB56" i="1"/>
  <c r="CB59" i="1"/>
  <c r="EN61" i="1"/>
  <c r="S55" i="1"/>
  <c r="AA55" i="1"/>
  <c r="T55" i="1"/>
  <c r="U55" i="1"/>
  <c r="V55" i="1"/>
  <c r="O55" i="1"/>
  <c r="W55" i="1"/>
  <c r="P55" i="1"/>
  <c r="X55" i="1"/>
  <c r="Q55" i="1"/>
  <c r="Y55" i="1"/>
  <c r="R55" i="1"/>
  <c r="Z55" i="1"/>
  <c r="K55" i="1"/>
  <c r="M55" i="1"/>
  <c r="L55" i="1"/>
  <c r="N55" i="1"/>
  <c r="DE58" i="1"/>
  <c r="DF56" i="1"/>
  <c r="H90" i="1"/>
  <c r="F50" i="1"/>
  <c r="F51" i="1"/>
  <c r="F49" i="1"/>
  <c r="G59" i="1"/>
  <c r="H74" i="1"/>
  <c r="H67" i="1"/>
  <c r="DF55" i="1" l="1"/>
  <c r="DF58" i="1"/>
  <c r="DF54" i="1"/>
  <c r="DF57" i="1"/>
  <c r="DF51" i="1"/>
  <c r="DF49" i="1"/>
  <c r="DF50" i="1"/>
  <c r="DF48" i="1"/>
  <c r="DF52" i="1"/>
  <c r="DF53" i="1"/>
  <c r="H59" i="1"/>
  <c r="H54" i="1"/>
  <c r="H57" i="1"/>
  <c r="H58" i="1"/>
  <c r="H55" i="1"/>
  <c r="H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Friedrich</author>
  </authors>
  <commentList>
    <comment ref="N28" authorId="0" shapeId="0" xr:uid="{7F00E25A-2043-44A4-9A76-EAA1B6731876}">
      <text>
        <r>
          <rPr>
            <b/>
            <sz val="9"/>
            <color indexed="81"/>
            <rFont val="Segoe UI"/>
            <charset val="1"/>
          </rPr>
          <t>Karl Friedrich:</t>
        </r>
        <r>
          <rPr>
            <sz val="9"/>
            <color indexed="81"/>
            <rFont val="Segoe UI"/>
            <charset val="1"/>
          </rPr>
          <t xml:space="preserve">
1: Fallen hinein
0: Fallen nicht hinein</t>
        </r>
      </text>
    </comment>
  </commentList>
</comments>
</file>

<file path=xl/sharedStrings.xml><?xml version="1.0" encoding="utf-8"?>
<sst xmlns="http://schemas.openxmlformats.org/spreadsheetml/2006/main" count="3135" uniqueCount="397">
  <si>
    <t>Autor: Karl Friedrich</t>
  </si>
  <si>
    <t>Wie viele Beschäftigte (VZÄ) hatte Ihr Unternehmen in Österreich im Jahr 2023?</t>
  </si>
  <si>
    <t>Welchen Jahresumsatz hatte Ihr Unternehmen in Österreich im Jahr 2023?</t>
  </si>
  <si>
    <t>Welcher Anteil des Jahresumsatzes wurde im Jahr 2023 in Österreich generiert? (in %, 0-100)</t>
  </si>
  <si>
    <t>Welcher Anwendungsbereich des geplanten EU-Lieferkettengesetzes (CSDDD) würde für Ihr Unternehmen bereits im Jahr 2023 zutreffen?</t>
  </si>
  <si>
    <t>Welchen Branchen sind die Tätigkeiten Ihres Unternehmens zuzuordnen?</t>
  </si>
  <si>
    <t>Inwieweit kennen Sie die Lieferkette Ihres Unternehmens?</t>
  </si>
  <si>
    <t>Wie viele direkte Lieferanten und indirekte Lieferanten hatten Sie in Ihrem Unternehmen in Österreich im Jahr 2023?</t>
  </si>
  <si>
    <t>Wie wird sich Ihre direkte und indirekte Lieferantenstruktur zukünftig voraussichtlich entwickeln?</t>
  </si>
  <si>
    <t>Aus welchen Regionen wurden von Ihrem Unternehmen in Österreich im Jahr 2023 Waren und/oder Dienstleistungen angeschafft?</t>
  </si>
  <si>
    <t>Welche der folgenden bereits umgesetzten sowie geplanten Lieferkettengesetze sind Ihnen bekannt?</t>
  </si>
  <si>
    <t>Welche der folgenden geplanten Lieferkettensorgfaltsverpflichtungen wurden in Ihrem Unternehmen bereits umgesetzt?</t>
  </si>
  <si>
    <t>Welcher Unternehmensbereich würde in Ihrem Unternehmen voraussichtlich für die Implementierung des geplanten EU-Lieferkettengesetzes verantwortlich sein?</t>
  </si>
  <si>
    <t>Welche Institution zertifiziert Ihr Unternehmen in Österreich auf Konformität mit den Vorgaben zur Nachhaltigkeitsberichterstattung?</t>
  </si>
  <si>
    <t>Welche Maßnahmen zur Vermeidung von menschenrechtlichen Risken im Fokus der geplanten Lieferkettengesetze wurden in Ihrem Unternehmen in Österreich bereits umgesetzt?</t>
  </si>
  <si>
    <t>Welche Maßnahmen zur Vermeidung von umweltbezogenen Risiken wurden in Ihrem Unternehmen in Österreich bzw. bei Ihren Lieferanten bereits umgesetzt?</t>
  </si>
  <si>
    <t>Risikoanalysen für die Abwägung von menschenrechts-bezogenen Risiken werden durchgeführt:</t>
  </si>
  <si>
    <t>Risikoanalysen für die Abwägung von Umweltrisiken werden durchgeführt:</t>
  </si>
  <si>
    <t>Risikoanalysen für die Abwägung von sonstigen Risiken werden durchgeführt (exkl. Menschenrechte und Umwelt):</t>
  </si>
  <si>
    <t>In welchem Intervall werden die Risikoanalysen durchgeführt, um menschenrechtliche und umweltbezogene Risiken zu ermitteln?</t>
  </si>
  <si>
    <t>Welche Verfahren werden zur Risikoanalyse angewandt?</t>
  </si>
  <si>
    <t>Wie schätzen Sie die folgenden Hürden und Hemmnisse in der Einhaltung der geplanten Lieferkettengesetze ein?</t>
  </si>
  <si>
    <t>Inwieweit sehen Sie in der Einhaltung der geplanten Lieferkettengesetze neue Chancen und Möglichkeiten für Ihre eigene unternehmerische Tätigkeit?</t>
  </si>
  <si>
    <t>Haben Sie noch eine Anmerkung zur Befragung?</t>
  </si>
  <si>
    <t>Würden Sie uns gegebenenfalls für vertiefende Einzelinterviews (ca. 30-60min) im Mai/Juni 2024 zur Verfügung stehen?</t>
  </si>
  <si>
    <t>Möchten Sie nach Fertigstellung der Studie (Sommer 2024) über die Ergebnisse elektronisch benachrichtigt werden?</t>
  </si>
  <si>
    <t>Response</t>
  </si>
  <si>
    <t>Open-Ended Response</t>
  </si>
  <si>
    <t>ab 2027 (drei Jahre nach Inkrafttreten der CSDDD): &gt;= 5.000 Beschäftigte (weltweit) und &gt;= 1.500 Mio. EUR Nettojahresumsatz (weltweit)</t>
  </si>
  <si>
    <t>ab 2028 (vier Jahre nach Inkrafttreten der CSDDD): &gt;= 3.000 Beschäftigte (weltweit) und &gt;= 900 Mio. EUR Nettojahresumsatz (weltweit)</t>
  </si>
  <si>
    <t>ab 2029 (fünf Jahre nach Inkrafttreten der CSDDD): &gt;= 1.000 Beschäftigte (weltweit) und &gt;= 450 Mio. EUR Nettojahresumsatz (weltweit)</t>
  </si>
  <si>
    <t>Kohlebergbau - Haupttätigkeit</t>
  </si>
  <si>
    <t>Kohlebergbau - Nebentätigkeit</t>
  </si>
  <si>
    <t>Gewinnung von Erdöl und Erdgas - Haupttätigkeit</t>
  </si>
  <si>
    <t>Gewinnung von Erdöl und Erdgas - Nebentätigkeit</t>
  </si>
  <si>
    <t>Erzbergbau - Haupttätigkeit</t>
  </si>
  <si>
    <t>Erzbergbau - Nebentätigkeit</t>
  </si>
  <si>
    <t>Gewinnung von Steinen/Erden, sonstiger Bergbau - Haupttätigkeit</t>
  </si>
  <si>
    <t>Gewinnung von Steinen/Erden, sonstiger Bergbau - Nebentätigkeit</t>
  </si>
  <si>
    <t>Nahrungsmittel, Getränke, Tabak - Haupttätigkeit</t>
  </si>
  <si>
    <t>Nahrungsmittel, Getränke, Tabak - Nebentätigkeit</t>
  </si>
  <si>
    <t>Textilien, Bekleidung - Haupttätigkeit</t>
  </si>
  <si>
    <t>Textilien, Bekleidung - Nebentätigkeit</t>
  </si>
  <si>
    <t>Holzwaren, Papier, Druckerzeugnisse - Nebentätigkeit</t>
  </si>
  <si>
    <t>Kokerei und Mineralölverarbeitung - Haupttätigkeit</t>
  </si>
  <si>
    <t>Kokerei und Mineralölverarbeitung - Nebentätigkeit</t>
  </si>
  <si>
    <t>Chemische Erzeugnisse - Haupttätigkeit</t>
  </si>
  <si>
    <t>Chemische Erzeugnisse - Nebentätigkeit</t>
  </si>
  <si>
    <t>Gummi- und Kunststoffwaren - Nebentätigkeit</t>
  </si>
  <si>
    <t>Glas, Keramik, Verarbeitung von Steinen/Erden - Nebentätigkeit</t>
  </si>
  <si>
    <t>Metallerzeugnisse - Nebentätigkeit</t>
  </si>
  <si>
    <t>Datenverarbeitung, elektronische/optische Erzeugnisse - Nebentätigkeit</t>
  </si>
  <si>
    <t>Elektrische Ausrüstungen - Haupttätigkeit</t>
  </si>
  <si>
    <t>Elektrische Ausrüstungen - Nebentätigkeit</t>
  </si>
  <si>
    <t>Maschinenbau - Nebentätigkeit</t>
  </si>
  <si>
    <t>Kraftwagen, sonstige Fahrzeuge - Haupttätigkeit</t>
  </si>
  <si>
    <t>Kraftwagen, sonstige Fahrzeuge - Nebentätigkeit</t>
  </si>
  <si>
    <t>Möbel und sonstige Waren - Haupttätigkeit</t>
  </si>
  <si>
    <t>Wasserversorgung, Abwasser, Abfall oder Altlasten - Nebentätigkeit</t>
  </si>
  <si>
    <t>Baugewerbe - Nebentätigkeit</t>
  </si>
  <si>
    <t>Großhandel, Einzelhandel, Reparatur von Kraftfahrzeugen und Motorrädern - Nebentätigkeit</t>
  </si>
  <si>
    <t>Transport und Lagerung - Haupttätigkeit</t>
  </si>
  <si>
    <t>Transport und Lagerung - Nebentätigkeit</t>
  </si>
  <si>
    <t>Sonstiges (bitte angeben)</t>
  </si>
  <si>
    <t>Direkte Lieferanten (Tier 1):</t>
  </si>
  <si>
    <t>Indirekte Lieferanten (Tier 2):</t>
  </si>
  <si>
    <t>Indirekte Lieferanten (Tier 3):</t>
  </si>
  <si>
    <t>Indirekte Lieferanten (Tier 4 und mehr):</t>
  </si>
  <si>
    <t>Europa (EU)</t>
  </si>
  <si>
    <t>Europa (Nicht-EU)</t>
  </si>
  <si>
    <t>Nordamerika</t>
  </si>
  <si>
    <t>Mittelamerika</t>
  </si>
  <si>
    <t>Südamerika</t>
  </si>
  <si>
    <t>Naher Osten</t>
  </si>
  <si>
    <t>Zentralasien</t>
  </si>
  <si>
    <t>Südostasien</t>
  </si>
  <si>
    <t>Afrika</t>
  </si>
  <si>
    <t>Australien und Ozeanien</t>
  </si>
  <si>
    <t>Ein Prozess für die Auswahl und Überwachung der Lieferanten hinsichtlich Lieferkettensorgfaltsverpflichtungen ist umgesetzt und kommuniziert.</t>
  </si>
  <si>
    <t>Ein Beschwerdemanagement zu Lieferkettensorgfaltsverpflichtungen ist umgesetzt und kommuniziert.</t>
  </si>
  <si>
    <t>Im eigenen Geschäftsbereich:</t>
  </si>
  <si>
    <t>Bei den direkten Lieferanten (Tier 1):</t>
  </si>
  <si>
    <t>Bei den indirekten Lieferanten (Tier 2):</t>
  </si>
  <si>
    <t>Bei den indirekten Lieferanten (Tier 3):</t>
  </si>
  <si>
    <t>Bei den indirekten Lieferanten (Tier 4 und mehr):</t>
  </si>
  <si>
    <t>Risikomatrix</t>
  </si>
  <si>
    <t>Risikoerwartungswert</t>
  </si>
  <si>
    <t>Failure Mode and Effect Analysis (FMEA)</t>
  </si>
  <si>
    <t>Wahrscheinlichkeitsverteilung</t>
  </si>
  <si>
    <t>Einhaltung von Menschenrechten</t>
  </si>
  <si>
    <t>Risikomanagement mit Lieferanten</t>
  </si>
  <si>
    <t>Vertragsgestaltung mit Lieferanten</t>
  </si>
  <si>
    <t>Allgemeine Berichtspflichten</t>
  </si>
  <si>
    <t>Bußgelder bei Verstößen</t>
  </si>
  <si>
    <t>Klagemöglichkeiten von Betroffenen im Land ihres Unternehmenssitzes</t>
  </si>
  <si>
    <t>Mehraufwand (Kosten) durch Bürokratie/Dokumentation</t>
  </si>
  <si>
    <t>Image-/Reputationsschäden bei Nicht-Beachtung</t>
  </si>
  <si>
    <t>Wettbewerbsnachteile</t>
  </si>
  <si>
    <t>Widersprüchliche nationale Gesetzgebung</t>
  </si>
  <si>
    <t>Widersprüchliche internationale Gesetzgebung</t>
  </si>
  <si>
    <t>Erleichtert die Umsetzung von Zielen und Pflichten im unternehmerischen Klimaschutz</t>
  </si>
  <si>
    <t>Fördert Innovationstätigkeit</t>
  </si>
  <si>
    <t>Bringt mehr Klarheit für Wirtschaftstreibende hinsichtlich künftiger regulatorischer Vorgaben</t>
  </si>
  <si>
    <t>Nachhaltigkeit als Wert und Leitbild des Unternehmens</t>
  </si>
  <si>
    <t>Imageverbesserung durch Beachtung</t>
  </si>
  <si>
    <t>Schafft allgemein Wettbewerbsvorteile</t>
  </si>
  <si>
    <t>Schafft neue Absatzmöglichkeiten in EU-Ländern</t>
  </si>
  <si>
    <t>Schafft neue Absatzmöglichkeiten in Nicht-EU-Ländern</t>
  </si>
  <si>
    <t>Nein</t>
  </si>
  <si>
    <t>Ja (bitte Email-Adresse angeben)</t>
  </si>
  <si>
    <t>&gt;= 250 Beschäftige (Großunternehmen)</t>
  </si>
  <si>
    <t>&gt; 50 Mio. EUR (Großunternehmen)</t>
  </si>
  <si>
    <t>Haupttätigkeit</t>
  </si>
  <si>
    <t>Ja</t>
  </si>
  <si>
    <t>Teilweise</t>
  </si>
  <si>
    <t>&gt; 100</t>
  </si>
  <si>
    <t>Weiß nicht</t>
  </si>
  <si>
    <t>Bleiben unverändert</t>
  </si>
  <si>
    <t>Direkt</t>
  </si>
  <si>
    <t>Indirekt</t>
  </si>
  <si>
    <t>Kaum</t>
  </si>
  <si>
    <t>Unbekannt</t>
  </si>
  <si>
    <t>Sustainability Management</t>
  </si>
  <si>
    <t>Jährlich</t>
  </si>
  <si>
    <t>Sehr groß</t>
  </si>
  <si>
    <t>Groß</t>
  </si>
  <si>
    <t>Gering</t>
  </si>
  <si>
    <t>Sehr gering</t>
  </si>
  <si>
    <t>Ja (bitte unbedingt Kontaktdaten ausfüllen)</t>
  </si>
  <si>
    <t>&gt; 10 bis 50</t>
  </si>
  <si>
    <t>Keine Angabe</t>
  </si>
  <si>
    <t>Werden eher mehr</t>
  </si>
  <si>
    <t>Werden eher weniger</t>
  </si>
  <si>
    <t>Einkauf</t>
  </si>
  <si>
    <t>Nicht relevant</t>
  </si>
  <si>
    <t>Vollständig</t>
  </si>
  <si>
    <t>Nur bei Bedarf</t>
  </si>
  <si>
    <t>Nebentätigkeit</t>
  </si>
  <si>
    <t>&lt;= 9 Beschäftige (Kleinstunternehmen)</t>
  </si>
  <si>
    <t>&lt;= 2 Mio. EUR (Kleinstunternehmen)</t>
  </si>
  <si>
    <t>Größtenteils</t>
  </si>
  <si>
    <t>unbekannt</t>
  </si>
  <si>
    <t>KPMG Austria GmbH  Wirtschaftsprüfungs- und Steuerberatungsgesellschaft</t>
  </si>
  <si>
    <t>&gt; 9 bis 49 Beschäftigte (Kleinunternehmen)</t>
  </si>
  <si>
    <t>Automobilzulieferant</t>
  </si>
  <si>
    <t>PwC</t>
  </si>
  <si>
    <t>&gt; 10 bis 50 Mio. EUR (Mittleres Unternehmen)</t>
  </si>
  <si>
    <t>Compliance und Recht</t>
  </si>
  <si>
    <t>Corporate Risk Management</t>
  </si>
  <si>
    <t>Einkauf/Procurement sowie Compliance gemeinsam</t>
  </si>
  <si>
    <t>Vermutlich die Institution, die auch unseren Finanzbericht auditiert, noch nicht sicher</t>
  </si>
  <si>
    <t>GH Beleuchtung</t>
  </si>
  <si>
    <t>&lt;= 10</t>
  </si>
  <si>
    <t>Eigenverantwortung</t>
  </si>
  <si>
    <t>Erfahrung, Gefühl, Visiten, Geolimits - Nur EU-Länder</t>
  </si>
  <si>
    <t>&gt; 49 bis 249 Beschäftigte (Mittleres Unternehmen)</t>
  </si>
  <si>
    <t>Supply Chain Management</t>
  </si>
  <si>
    <t>Bafa Bundesamt für Wirtschaft und Ausfuhrkontrolle (Sitz unseres Unternehmens ist in Deutschland, wir fallen 2024 unter das LkSG)</t>
  </si>
  <si>
    <t>Bei den Kriterien zur CSDDD muss bei 2027 1,5 Milliarden und nicht Millionen als Kriterium</t>
  </si>
  <si>
    <t>Group Sustainability</t>
  </si>
  <si>
    <t>TÜV</t>
  </si>
  <si>
    <t>Geschäftsführung in Abstimmung mit einzelnen Bereichen</t>
  </si>
  <si>
    <t>Tüv Österreich</t>
  </si>
  <si>
    <t>Die Zeitangabe von 10 Minuten passt nicht zu einem erwarteten ordentlichen Ergebnis</t>
  </si>
  <si>
    <t>KPMG</t>
  </si>
  <si>
    <t>Keine Implementierung notwendig, angedacht oder sinnvoll</t>
  </si>
  <si>
    <t>keines</t>
  </si>
  <si>
    <t>Qualitätsmanagement</t>
  </si>
  <si>
    <t>niemand</t>
  </si>
  <si>
    <t>&gt; 2 bis 10 Mio. EUR (Kleinunternehmen)</t>
  </si>
  <si>
    <t>Geschäftsführung</t>
  </si>
  <si>
    <t>Keine</t>
  </si>
  <si>
    <t>Wirtschaftsprüfer</t>
  </si>
  <si>
    <t>Forschung</t>
  </si>
  <si>
    <t>Beschäftigte</t>
  </si>
  <si>
    <t>Jahresumsatz</t>
  </si>
  <si>
    <t>Anteil AUT</t>
  </si>
  <si>
    <t>Anwendung</t>
  </si>
  <si>
    <t>Unternehmensart</t>
  </si>
  <si>
    <t>Aus Beschäftigen und Jahresumsatz</t>
  </si>
  <si>
    <t>Ausgewertet</t>
  </si>
  <si>
    <t>Anzahl</t>
  </si>
  <si>
    <t>Nummer</t>
  </si>
  <si>
    <t>Mittleres Unternehmen</t>
  </si>
  <si>
    <t>Check</t>
  </si>
  <si>
    <t>Metallveredelung, metalltechnische Industrie</t>
  </si>
  <si>
    <t>Haupt</t>
  </si>
  <si>
    <t>Neben</t>
  </si>
  <si>
    <t>Angabe</t>
  </si>
  <si>
    <t>Lieferkette</t>
  </si>
  <si>
    <t>Lieferantenanzahl</t>
  </si>
  <si>
    <t>Lieferantenstrukturänderung</t>
  </si>
  <si>
    <t>Warenherkunft</t>
  </si>
  <si>
    <t>Branche</t>
  </si>
  <si>
    <t>Lieferkettengesetze</t>
  </si>
  <si>
    <t>TIER 1</t>
  </si>
  <si>
    <t>TIER 2</t>
  </si>
  <si>
    <t>TIER 3</t>
  </si>
  <si>
    <t>TIER 4</t>
  </si>
  <si>
    <t>Großunternehmen</t>
  </si>
  <si>
    <t>Kleinunternehmen</t>
  </si>
  <si>
    <t>Kleinstunternehmen</t>
  </si>
  <si>
    <t>Summe</t>
  </si>
  <si>
    <t>ab 2027</t>
  </si>
  <si>
    <t>ab 2028</t>
  </si>
  <si>
    <t>ab 2029</t>
  </si>
  <si>
    <t>Nicht befüllt</t>
  </si>
  <si>
    <t>Wertschöpfung in AUT</t>
  </si>
  <si>
    <t>&gt;= 25 - 50 %</t>
  </si>
  <si>
    <t>&lt; 25 %</t>
  </si>
  <si>
    <t>Gültigkeit</t>
  </si>
  <si>
    <t>Mehrere Haupt</t>
  </si>
  <si>
    <t>Haupt und Neben</t>
  </si>
  <si>
    <t>Nur Haupt</t>
  </si>
  <si>
    <t>Zusatzbewertung</t>
  </si>
  <si>
    <t>Fragebogen abgebrochen</t>
  </si>
  <si>
    <t>Datenauswertung</t>
  </si>
  <si>
    <t>Umsetzungsstand</t>
  </si>
  <si>
    <t>Verantwortlicher Unternehmensbereich</t>
  </si>
  <si>
    <t>Einkauf, Procurement und Compliance</t>
  </si>
  <si>
    <t>Zertifizierungsinsitutionen</t>
  </si>
  <si>
    <t>TÜV Austria</t>
  </si>
  <si>
    <t>BAFA</t>
  </si>
  <si>
    <t>Wirtschaftsprüfer N.N.</t>
  </si>
  <si>
    <t>Maßnahmen zu menschenrechtlichen Risiken</t>
  </si>
  <si>
    <t>Nicht unter 18 Jahren</t>
  </si>
  <si>
    <t>Menschenrechtsbeauftragter</t>
  </si>
  <si>
    <t>Jährlicher Bericht</t>
  </si>
  <si>
    <t>Keine Zwangsarbeit</t>
  </si>
  <si>
    <t>Sklaverei</t>
  </si>
  <si>
    <t>Koalitionsfreiheit</t>
  </si>
  <si>
    <t>Herkunft</t>
  </si>
  <si>
    <t>Mindestlohn</t>
  </si>
  <si>
    <t>Zwangsräumungen</t>
  </si>
  <si>
    <t>Sicherheitskräfte</t>
  </si>
  <si>
    <t>Maßnahmen zu umweltbezogenen Risiken</t>
  </si>
  <si>
    <t>Klimaschutzplan</t>
  </si>
  <si>
    <t>Unternehmensstrategie</t>
  </si>
  <si>
    <t>Emissionsreduktionsziele</t>
  </si>
  <si>
    <t>Einhaltung CBD</t>
  </si>
  <si>
    <t>Einhaltung CITES</t>
  </si>
  <si>
    <t>Rotterdam</t>
  </si>
  <si>
    <t>Wien</t>
  </si>
  <si>
    <t>Minamata</t>
  </si>
  <si>
    <t>POP</t>
  </si>
  <si>
    <t>Basel</t>
  </si>
  <si>
    <t>Eigener Bereich</t>
  </si>
  <si>
    <t>Risikoanalysen: Umweltrisiken</t>
  </si>
  <si>
    <t>Risikoanalysen: Menschenrechtsbezogen</t>
  </si>
  <si>
    <t>Risikoanalysen: Sonstige</t>
  </si>
  <si>
    <t>Supplier Management</t>
  </si>
  <si>
    <t>Risikoanalysen: Intervall</t>
  </si>
  <si>
    <t>Nie</t>
  </si>
  <si>
    <t>Risikoanalyse: Verfahren</t>
  </si>
  <si>
    <t>Erfahrungskurve</t>
  </si>
  <si>
    <t>Hürden und Hemmnisse</t>
  </si>
  <si>
    <t>Chancen und Möglichkeiten</t>
  </si>
  <si>
    <t xml:space="preserve"> &gt; 100</t>
  </si>
  <si>
    <t xml:space="preserve"> &gt; 10 bis 50</t>
  </si>
  <si>
    <t xml:space="preserve"> &gt; 50 bis 100</t>
  </si>
  <si>
    <t xml:space="preserve"> &lt;= 10</t>
  </si>
  <si>
    <t xml:space="preserve"> Weiß nicht</t>
  </si>
  <si>
    <t xml:space="preserve"> Keine Angabe</t>
  </si>
  <si>
    <t>&gt; 75 %</t>
  </si>
  <si>
    <t>&gt; 50 - 75 %</t>
  </si>
  <si>
    <t>Sonstiges</t>
  </si>
  <si>
    <t>Die Anforderungen von Lieferkettensorgfaltsverpflichtungen für Lieferanten des Unternehmens sind definiert und kommuniziert.
(Code-of-Conduct für Lieferanten)</t>
  </si>
  <si>
    <t>Ein Menschenrechtsbeauftragter ist im eigenen Unternehmen ernannt</t>
  </si>
  <si>
    <t>Es wird ein jährlicher Bericht über die menschenrechtlichen Sorgfaltspflichten des eigenen Unternehmens veröffentlicht</t>
  </si>
  <si>
    <t>Lieferanten des Unternehmens beschäftigen keine Personen in Form von Zwangsarbeit</t>
  </si>
  <si>
    <t>Lieferanten des Unternehmens erlauben Koalitionsfreiheit (u.a. Gründung/Beitreten von Gewerkschaften)</t>
  </si>
  <si>
    <t>Lieferanten des Unternehmens respektieren national gültige Regelungen eines Mindestlohns</t>
  </si>
  <si>
    <t>Schafft Versorgungssicherheit in den Lieferketten
(Reduzierung der Risiken, Erhöhung der Resilienz)</t>
  </si>
  <si>
    <t>Tiefeninterviews</t>
  </si>
  <si>
    <t>Unternehmensgröße</t>
  </si>
  <si>
    <t>Analysemöglichkeiten</t>
  </si>
  <si>
    <t>Risikomanagement</t>
  </si>
  <si>
    <t>Lieferkette:
Gesetzgebung</t>
  </si>
  <si>
    <t>Chancen
und Möglichkeiten</t>
  </si>
  <si>
    <t>Themenblöcke</t>
  </si>
  <si>
    <t>#1</t>
  </si>
  <si>
    <t>#2</t>
  </si>
  <si>
    <t>#3</t>
  </si>
  <si>
    <t>#4</t>
  </si>
  <si>
    <t>#5</t>
  </si>
  <si>
    <t>#6</t>
  </si>
  <si>
    <t>#7</t>
  </si>
  <si>
    <t>Interviewpartner</t>
  </si>
  <si>
    <t>Metallerzeugnisse</t>
  </si>
  <si>
    <t>Gummi- und Kunststoffwaren</t>
  </si>
  <si>
    <t>Interviewpartner /
Themenblöcke</t>
  </si>
  <si>
    <t>Metallerzeugnisse, Maschinenbau</t>
  </si>
  <si>
    <t>Metallerzeugnisse;
Glas, Keramik, Verarbeitung von Steinen/Erden</t>
  </si>
  <si>
    <t>Metallerzeugnisse;
Medizintechnik</t>
  </si>
  <si>
    <t>Wasserversorgung, Abwasser, Abfall oder Altlasten;
Energieversorgung (Strom, Gas, Dampf, Kälte)</t>
  </si>
  <si>
    <t>Baugewerbe</t>
  </si>
  <si>
    <t>Pflichterfüllung</t>
  </si>
  <si>
    <t>Aktuell werden keine Chancen gesehen</t>
  </si>
  <si>
    <t>-</t>
  </si>
  <si>
    <t>• Tool: NQC (HR-Tool), Nachweise zwecks Kinderarbeit, Prozesse, Unfallschutz
• Beispiel: Kinderarbeit kann in Werken sichergestellt werden, allerdings nicht bei Lieferanten
• Länder mit Restriktionen werden definitiv vermieden</t>
  </si>
  <si>
    <t>• Zentrale: Lieferanten müssen sich dort auf einer Plattform (inkl. Fragebogen) registrieren (seit Jahren etabliert); Lieferanten bezahlen für die Listung in der Plattform
• Lieferantenentwicklung könnte daraus folgen bei schlechtem Rating
• Thematik könnte sich in Richtung ISO entwickeln: Auditierung der Lieferkette, ISO ist anerkannt, aber eine gute Möglichkeit, Lieferanten-Auditierung, Bewusstseinsmaßnahmen</t>
  </si>
  <si>
    <t>Lieferkette:
Bekanntheit der eigenen Lieferkette und der CSDDD</t>
  </si>
  <si>
    <t xml:space="preserve"> • Marktchance durch gegebene Nachweise (hinsichtlich Umwelt, Menschenrechte)</t>
  </si>
  <si>
    <t>• Fokus wird verändert: ökologische &amp; soziale Standards werden bewusst einbezogen
• Vorteile möglich, wenn Unternehmenskultur offen ist &amp; eine Vorreiterrolle eingenommen wird: z.B. höhere Recycling-Anteile versuchen
• Gedanken zu den Fragen: Was mache ich? Wie stelle ich es her? Wie kann ich das verbessern?</t>
  </si>
  <si>
    <t>Medizintechnik</t>
  </si>
  <si>
    <t>Farbkodierung</t>
  </si>
  <si>
    <t>CSDDD trifft nicht zu</t>
  </si>
  <si>
    <t>Holzwaren, Papier, Druckerzeugnisse</t>
  </si>
  <si>
    <t>Glas, Keramik, Verarbeitung von Steinen/Erden</t>
  </si>
  <si>
    <t>Datenverarbeitung, elektronische/optische Erzeugnisse</t>
  </si>
  <si>
    <t>Maschinenbau</t>
  </si>
  <si>
    <t>Energieversorgung (Strom, Gas, Dampf, Kälte)</t>
  </si>
  <si>
    <t>Wasserversorgung, Abwasser, Abfall oder Altlasten</t>
  </si>
  <si>
    <t>Großhandel, Einzelhandel, Reparatur von Kraftfahrzeugen und Motorrädern</t>
  </si>
  <si>
    <t>Dienstleistung Feuerverzinkung</t>
  </si>
  <si>
    <t>Möbel und sonstige Waren</t>
  </si>
  <si>
    <t>Kennt LK</t>
  </si>
  <si>
    <t>Eigene Bewertung</t>
  </si>
  <si>
    <t>Gummi- und Kunststoffwaren;
Automobilzulieferant;
Großhandel, Einzelhandel, Reparatur von Kraftfahrzeugen und Motorrädern;</t>
  </si>
  <si>
    <t>Metallerzeugnisse;
Maschinenbau</t>
  </si>
  <si>
    <t>Kennt Lieferkette</t>
  </si>
  <si>
    <t>Außerhalb
Europas</t>
  </si>
  <si>
    <t>Europa
(Nicht-EU)</t>
  </si>
  <si>
    <t>Europa
(EU)</t>
  </si>
  <si>
    <t>Trifft spätestens 2029 zu</t>
  </si>
  <si>
    <t>Bekanntheit Lieferkette</t>
  </si>
  <si>
    <t>• direkte bekannt
• Vorlieferanten wird schwierig
• betrifft Einkauf als auch Verkauf</t>
  </si>
  <si>
    <t>• Anforderungen der CSDDD unklar
• ISO Zertifikate sind vorhanden
• Unterstützung durch öffentliche Institutionen WKO, Automobilcluster, es gibt eigentlich keinen Ansprechpartner
• Hauptlieferanten sind bekannt; Vorlieferanten sind unklar/nicht bekannt; ab Tier-2 müsste Code-of-Conduct laufen (sowie weitere Zertifizierungen)</t>
  </si>
  <si>
    <t xml:space="preserve">• Code-of-Conduct (seit 2 Jahren)
• 85% der Lieferanten haben dies unterschrieben (kleinere Lieferanten kommen erst)
• Lieferketten: CO2 und Sustainability
</t>
  </si>
  <si>
    <t>• Code-of-Conduct, sowie Selbsterklärungen (u.a., ISO 14000, Menschenrechtsthemen, bis zu Offboarding (noch nie passiert)
• Whistleblowing-System (über 50 MA) aus via CSDDD
• Zusammenhang zur CSRD: ESRS S1 für eigene MA, ESRS S2 für MA in der Lieferkette
• China eher kein Problem, Afrika natürlich</t>
  </si>
  <si>
    <t xml:space="preserve">• CSDDD schlagend, da internationaler Konzern: Procurement unklar, Compliance besser
• Laufende Audits notwendig; Personal-Ressourcen werden gebunden; LkSG bereits sehr umfassend - Auswirkungen der CSDDD nach wie vor unklar
• Webcasts werden angeboten
• Vorbereitungen schwierig
</t>
  </si>
  <si>
    <t>• Doppelte Wesentlichkeit: Rechtzeitige Vorbereitungen wichtig, kurz-/mittel- und langfristige Bewertungen nötig, Stakeholderbefragung unabdingbar (ohne NGO nicht prüffähig, vier große Wirtschaftsprüfer definieren die Rahmenbedingungen basierend auf Gesetz)</t>
  </si>
  <si>
    <t>• Wie werden Gesetzgebungen bewusst: Wirtschaftsberater, Foren, Nachhaltigkeitsrunde (teilen der Infos über Kollegen), Mundpropaganda, Nachhaltigkeit lebt von Offenheit, Vernetzung (Leute sind offener)
• KMUs einbeziehen über Kooperation/en: Via Fragebögen oder andere Dokumente (Wie glaubhaft sind Fragebögen?)</t>
  </si>
  <si>
    <t>•	Daten hilfreich; Entscheidungen durch Menschen
•	Wirtschaft regelt sich selbst (Tools nötig um Analysen durchzuführen und Entscheidungen zu treffen; Finanzwirtschaft treibender Faktor - im Vergleich zur Realwirtschaft, z.B. Börse)</t>
  </si>
  <si>
    <t>• Zentralisierter Fragebogen, Code-of-Conduct
• Plattform/Liste mit bewerteten Lieferanten wäre durchaus interessant (Offenlegung von Lieferanten, Datenschutz relevant, Mitbewerber könnten Einsicht erhalten (‚Hacking‘), Nachteile einer ausartenden Transparenz, Lieferanten/Firmen könnten dadurch zerstört werden
• Score-Card für Länder</t>
  </si>
  <si>
    <t>• CSDDD Details liegen in der Schwebe
• Vorbereitungen abhängig von Anforderungen: Risikoanalyse, Bewertung der Lieferanten
• Länder, Kontinente: welche Risiken sind wo schlagend
• Über 6.800 Lieferanten: Auf Basis müssen Lieferanten weiterentwickeln</t>
  </si>
  <si>
    <t>• Ohne Gesetz würde das Thema nicht derart aufschlagen (Bilanzierungen, u.a., CO2 im Fokus des Managements)
• ISO 14001, 9001, 45001 installiert (Kein einheitliches Risikomanagement)</t>
  </si>
  <si>
    <t>• Schwer abzuschätzen
• Personalkosten, u.a. Reporting (Nachhaltigkeit, etc.) größter Treiber; Finanztool wurde um ESG erweitert
• Lizenzkosten</t>
  </si>
  <si>
    <t>• Kosten wahrscheinlich sehr hoch
• neues System aufsetzen für produktspezifische Nachweise
• falls einfache Compliance-Regeln kommen, dann Aufwand überschaubar
• Alle Anforderungen werden umgesetzt, in denen Kosten-Nutzen-Relation vertretbar ist
• Verdrängung am Markt wird stattfinden
• Mehrwert eher unklar
• massiver bürokratischer Mehraufwand</t>
  </si>
  <si>
    <t>• Internes Marketing (Mitarbeiter) und externes Marketing (Kunden)
• Sensibilisierung, Bewusstmachung
• „Schindluder“ bei Lieferanten kann so zumindest eingeschränkt werden; globale Risikominimierung
•Chance für Bevölkerung bewusster zu konsumieren</t>
  </si>
  <si>
    <t>• Keine unangenehmen Themen in der Lieferkette erwünscht: schlechtes Branding (Prozess für Transparenz; Audit-Maßnahmen strukturiert u.a., Ethik, Moral)
• Welche wirtschaftlichen Vorteile? Neue Geschäfte könnten sich erst entwickeln
• Druck steigt, um sich um die Nachhaltigkeitsthemen zu kümmern
• Wird sich durchsetzen, wenn Europa als Abnahmemarkt bestehen bleibt</t>
  </si>
  <si>
    <t>• Durchleuchtung des Unternehmens nötig und astreines Chancen- und Risikomanagement notwendig
• Risiken können eliminiert werden
• Chancen können sich daraus ergeben
• Bewusstseinsschaffung</t>
  </si>
  <si>
    <t>• Preissteigerungen der letzten Jahre: ca. 30 % Lohnkosten in 5 Jahren
• Materialkosten durch Covid verdoppelt
• Energiekosten sind gestiegen
• Produkte werden deutlich teurer</t>
  </si>
  <si>
    <t>•	Welt durch Gesetze zu regeln funktioniert nicht (Wertevorstellungen schwierig)
•	Vorbildwirkung ist wichtig / relevant (eigene Einstellung dazu)
•	klein-klein ist nicht zielführend (Ganzheitlichere Ansätze notwendig, die umzusetzen wären)
•	Konsum-Änderung notwendig</t>
  </si>
  <si>
    <t>Trifft nicht zu</t>
  </si>
  <si>
    <t>Prozent</t>
  </si>
  <si>
    <t>• Prüfung durch ex. Wirtschaftsprüfer: Lücken werden „zertifiziert“ aufgedeckt; Schließung natürlich „kostenintensiv“</t>
  </si>
  <si>
    <t>• Eigenes Exceltool Software -Lösung</t>
  </si>
  <si>
    <t>• CO2-Bepreisung: Jedes Automobil-Teil erhält einen CO2-Pass (jedes der 44.000 Teile)</t>
  </si>
  <si>
    <t>• Nur Kosten und Aufwände (Personal, Infrastruktur, Audits)
• Neue Plattformen sammeln zusätzliche Infos, negative Schlagzeilen
• Preise müssen logischerweise steigen
• CBAM: Wird bis 2030 erweitert; Geburtsfehler für Exporte; nur Rohmaterialien werden besteuert, Halbfabrikate sind nicht davon betroffen
• Neue Produkte werden nicht mehr in Europa geplant (z.B. BASF in China)</t>
  </si>
  <si>
    <t>•	Aus dem Themen-Komplex heraus gibt es verschiedene Chancen
•	Denkweise könnte sich wieder etwas ändern (Regionalere Denkweise)
•	Scope 3 wird zukünftig wesentlich (Transport ist wesentlich)
•	Weltweite Tendenz (Energieoptimierung im Fokus)</t>
  </si>
  <si>
    <t>Mittelwert AUT</t>
  </si>
  <si>
    <t>2010, USA, Dodd-Frank Act</t>
  </si>
  <si>
    <t>2015, UK, UK Modern Slavery Act</t>
  </si>
  <si>
    <t>2017, Frankreich, Loi de Vigilance</t>
  </si>
  <si>
    <t>2018, Australien, Australian Modern Slavery Act</t>
  </si>
  <si>
    <t>2019, Niederlande, Wet Zorgplicht Kinderarbeid</t>
  </si>
  <si>
    <t>2021, Schweiz, Schweizer Lieferkettengesetz</t>
  </si>
  <si>
    <t>2021, EU, Konfliktmineralienverordnung</t>
  </si>
  <si>
    <t>2021, Deutschland, LkSG</t>
  </si>
  <si>
    <t>2024, EU, CSDDD</t>
  </si>
  <si>
    <t>2019, Norwegen, Transparency Act</t>
  </si>
  <si>
    <t>Code-of-Conduct umgesetzt</t>
  </si>
  <si>
    <t>Auswahl- und Überwachungsprozess umgesetzt</t>
  </si>
  <si>
    <t>Beschwerdemanagement umgesetzt</t>
  </si>
  <si>
    <t>Emissionsreduktionsziele im Einklang mit dem 1,5° Ziel (Klimaneutralität) wurden gesetzt</t>
  </si>
  <si>
    <t>Unternehmensstrategie im Einklang mit dem 1,5° Ziel (Klimaneutralität) wurde entwickelt</t>
  </si>
  <si>
    <t>Klimaschutzplan im Einklang mit dem 1,5° Ziel (Klimaneutralität) wurde erstellt</t>
  </si>
  <si>
    <t>Lieferanten des Unternehmens vermeiden widerrechtliche Zwangsräumungen sowie widerrechtlichen Entzug von Land</t>
  </si>
  <si>
    <t>Lieferanten des Unternehmens vermeiden Ungleichbehandlung der Beschäftigten aus jeglichen Gründen</t>
  </si>
  <si>
    <t>Lieferanten des Unternehmens wenden keinerlei Formen von Sklaverei an</t>
  </si>
  <si>
    <t>Lieferanten des Unternehmens beschäftigen keine Kinder unter 18 Jahren für unsittliche, gefährliche oder gesundheitsschädliche Tätigkeiten</t>
  </si>
  <si>
    <t>Lieferanten des Unternehmens nutzen keine Sicherheitskräfte, um Personen unmenschlich zu behandeln</t>
  </si>
  <si>
    <t>Lieferanten des Unternehmens halten sich an die CBD Verpflichtung</t>
  </si>
  <si>
    <t>Lieferanten des Unternehmens halten sich an das CITES Übereinkommen</t>
  </si>
  <si>
    <t>Lieferanten des Unternehmens halten sich an das Rotterdamer Übereinkommen</t>
  </si>
  <si>
    <t>Lieferanten des Unternehmens halten sich an das Wiener Übereinkommen</t>
  </si>
  <si>
    <t>Lieferanten des Unternehmens halten sich an dass Minamata-Übereinkommen</t>
  </si>
  <si>
    <t>Lieferanten des Unternehmens verwenden keine Chemikalien nach dem POP-Übereinkommen</t>
  </si>
  <si>
    <t>Lieferanten des Unternehmens halten sich an das Basler Übereinkommen</t>
  </si>
  <si>
    <t>Masterarbeit „Konsequenzen der Corporate Sustainability Due Diligence Directive (CSDDD) im industriellen Umfeld: Eine empirische Erhebung in Österreich“</t>
  </si>
  <si>
    <t>Datum: 09.09.2024</t>
  </si>
  <si>
    <t xml:space="preserve">• Nicht alle Lieferanten werden bewertet
• Plattformen vorhanden (EcoVadis, Integrity-Next, SAQ 5.0), auch OeKB hat z.B. ESG-Hub: Skandinavien hat eigene Rating-Agenturen, Lieferanten-Ebene
• Plattformen sind voneinander unabhängig
• Juristen sind gefragt: bisher eher Wirtschaftsprüfer, Juristen müssten sich spezialisieren (rechnet sich derzeit noch nicht)
</t>
  </si>
  <si>
    <t>• Audits von OEMs hilfreich
• Software-Tools hilfreich, Tools vorhanden
• Aber: Wie werden Risiken kategorisiert? Kriterien sind noch auszudefinieren; Gewichtung ist noch offen
• NQC-Plattform, EcoVadis-Plattform: gut gemeint
• Verschiedene Werke melden unterschiedliche Dinge/Informationen: Themen relevant (u.a., Tierwohl)
• Catena-X Plattform</t>
  </si>
  <si>
    <t>• Lieferantenbewertung für Tier-1 im ERP-System vorhanden
• Lieferantenbegutachtungen angedacht, Audits für Tier-1
• Externe Audits: Erst in Entwicklung, Wen kann man auditieren? Wo sind Auditoren? Welche Tiefe?
• Wunsch für EU/UNO oder Staat: Einheitliches Klassifizierungssystem für Lieferanten
• Einheitliche Plattform wäre hilfreich
• EcoVadis vorhanden: Unternehmen möchten nicht irgendwelche Plattformen finanzieren, Detto für Nachhaltigkeitsoptimierungssoftware
• Eigene EcoVadis-Zertifizierung in Arbeit: damit können alle Lieferanten herangezogen werden</t>
  </si>
  <si>
    <t>• Gut, dass CSDDD bearbeitet wird
• Timeline sehr optimistisch: Zeitspanne sehr kurz
• Wohlstand soll erhalten werden
• Regularien sind ein Schritt in eine gute Richtung: Bewusstseinsförderung</t>
  </si>
  <si>
    <t>• Aufwand für Sicherstellung wird eher ausarten: in Indien Arbeit ab zwölf Jahren möglich, Interpretationsprobleme global gesehen
• Folgewirkungen unklar: Werte von Europa überall abbildbar, Wertekonflikt
• Was kann ich den KMUs auferlegen? Sind Drei- bis Vier-Mann-Betrieben solche Aufwende zumutbar?
• Aufwände schlagen sich im Preis der Kunden nieder</t>
  </si>
  <si>
    <t>• Lange Vorlaufzeiten für Firmen: Themen nicht immer klar (Berichtspflichten ohne Gesetzgebung), für Geschäftsführung nicht immer greifbar (SFDR, CSRD, CSDDD, EU-Taxonomy)</t>
  </si>
  <si>
    <t>• Risikomanagement für größte Risiken für Unternehmenszweck zu analysieren/priorisieren
• Lieferantenstrategie für jeden Geschäftsbereich (Unternehmen hält Lager)
• Menschenrechte: 99% Einkauf in Europa, dadurch kein Thema
• Belastungen sollen möglichst gering gehalten werden: Bewusstsein; Beitrag insgesamt eher gering
• Geld in Maßnahmen anstatt in kostspielige Audits</t>
  </si>
  <si>
    <t>• Zentraleinkauf: Keine Einsicht auf länderspezifische Daten, ab gewisser Abnahmemenge ist dem Konzern die gesamte Lieferkette bekannt
• Code-of-Conduct muss akzeptiert werden, deckt aber nur Tier 1 ab; Einblick auf Tier-2 (und mehr) nicht bekannt
• Code-of-Conduct: öffentlich einsehbar (Lieferanten, Kunden, Human-rights, social/environmental aspects), Trainings zum Code-of-Conduct mit Lieferanten</t>
  </si>
  <si>
    <t>• Staatliche Unternehmen stülpen Verantwortung den Unternehmen über: Unternehmen müssen Gesetze einhalten. Lieferanten sollten vom Staat (z.B. Arbeitsinspektorat) oder der EU kontrolliert werden anstatt vom Unternehmen.
• Lieferantenbewertungen werden deutlich komplexer: Inhalte sind nur teilweise bekannt, Anforderungen von Kunden werden erfüllt
• Größere Partner möchten eine Vielzahl an Informationen, geben kein Know-How her
• Gefahr: Unternehmertum wird schwierig, Produkte teurer
• Unterstützung von WKO, etc. überschaubar (Webinare werden angeboten, „klassische“ Leitfäden gibt es keine von Ministerien, etc.)
• kompakte &amp; bessere Unterstützung wäre wichtig</t>
  </si>
  <si>
    <t>• CSDDD: Inhaltlich unklar
• Trifft das Unternehmen: Kosten ohne Nutzen, keine Ressourcen
• Know-How muss extern zugekauft werden müssen
• Nachweise müssen erbracht werden: externe Zertifikate, etc.
• Kunden in Mitteleuropa: Diese sind weltweit tätig, Wettbewerbsfähigkeit von Europa hat abgenommen
• China ist inzwischen wettbewerbsfähig: Transport von China nach EU günstiger als von Österreich nach Deutschland
• Code-of-Conduct (etc.) vorhanden
• Regelfall: Lieferanten aus Europa
• Keine Lieferanten aus Asien, Afrika, ...</t>
  </si>
  <si>
    <t>• CSDDD: externe Beratung wird in Anspruch genommen
• Keine Unterstützung seitens der öffentlichen Hand (u.a., Interessensvertretung)
• Tier-1 Lieferanten aus Europa: Weniger problematisch für Europa
• Tier-2+ nur Einkauf
• CSRD, Lieferkette, Arbeiter in der Lieferkette: Zu Beginn ratlos, Code-of-Conduct wird erstellt 
• Bewertungsmöglichkeit für Lieferanten: Tier-1, bei Angabe von Problemen werden diese ausgeschieden; Tier-2+ noch alles unklar; Workshop angedacht</t>
  </si>
  <si>
    <t>• Kostentreibender Faktor
• Mitarbeiter einzustellen, höhere Löhne
• IT-System wird umzusetzen sein
• Produkte werden jedenfalls teurer werden, eher Hochpreis-Sektor für wohlhabendere Schicht</t>
  </si>
  <si>
    <t>• Gesetzeskonformität im Vordergrund
• Verpflichtung auf/zu Rechtskonformität (Berater sind natürlich Kostenfaktor; Selbststudium oder Mitarbeiter für Themenerforschung - Selbstbemühungen; Abstimmungen mit Partnern/Kunden/… )
• Wettbewerbsnachteile
• Scheinwahrheiten zu befürchten</t>
  </si>
  <si>
    <t>• Konventionen nur grob bekannt
• Projektteams (legal, finance, …) zu CSDDD, CSRD, Taxonomy (Für Berichterstattung keine neue Planstelle - andere Themen werden dadurch nicht bearbeitet und fallen in den Hintergrund)</t>
  </si>
  <si>
    <t>• Vorbereitung CSDDD ins „Blaue“: Grundsätzlich: richtiger Weg um Risiken einzudämmen/zu reduzieren, Leitfaden jedoch hilfreich
•  Themen, Tiefe der Themen, ohne sündteure Beratungen (lieber für Mitarbeiter-Schulungen zu verwenden)
• NGOs könnten immer nachrecherchieren und Themen aufbringen
• Haftung mit Privatvermögen: deswegen Klarstellungen wichtig, Leitfaden mit relevanten Themen wichtig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</si>
</sst>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fill"/>
    </xf>
    <xf numFmtId="0" fontId="0" fillId="0" borderId="0" xfId="0" applyAlignment="1">
      <alignment horizontal="fill"/>
    </xf>
    <xf numFmtId="0" fontId="1" fillId="2" borderId="1" xfId="0" applyFont="1" applyFill="1" applyBorder="1" applyAlignment="1">
      <alignment horizontal="fill"/>
    </xf>
    <xf numFmtId="0" fontId="0" fillId="0" borderId="0" xfId="0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fill"/>
    </xf>
    <xf numFmtId="0" fontId="1" fillId="3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5" borderId="1" xfId="0" applyFill="1" applyBorder="1" applyAlignment="1">
      <alignment horizontal="fill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1" fillId="3" borderId="1" xfId="0" applyFont="1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1" fillId="4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7" borderId="1" xfId="0" applyFill="1" applyBorder="1"/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fill"/>
    </xf>
    <xf numFmtId="1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9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0" fillId="9" borderId="1" xfId="0" applyFill="1" applyBorder="1"/>
    <xf numFmtId="1" fontId="0" fillId="9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Fill="1" applyBorder="1"/>
    <xf numFmtId="0" fontId="0" fillId="9" borderId="1" xfId="0" applyFont="1" applyFill="1" applyBorder="1" applyAlignment="1">
      <alignment horizontal="left"/>
    </xf>
    <xf numFmtId="0" fontId="1" fillId="9" borderId="1" xfId="0" applyFont="1" applyFill="1" applyBorder="1"/>
    <xf numFmtId="0" fontId="0" fillId="4" borderId="6" xfId="0" applyFill="1" applyBorder="1" applyAlignment="1">
      <alignment horizontal="left"/>
    </xf>
    <xf numFmtId="0" fontId="1" fillId="2" borderId="4" xfId="0" applyFont="1" applyFill="1" applyBorder="1" applyAlignment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6" borderId="1" xfId="0" applyFill="1" applyBorder="1"/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fill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14" fontId="0" fillId="9" borderId="1" xfId="0" applyNumberForma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1" fillId="9" borderId="3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1" fillId="2" borderId="2" xfId="0" applyFont="1" applyFill="1" applyBorder="1"/>
    <xf numFmtId="0" fontId="0" fillId="3" borderId="2" xfId="0" applyFill="1" applyBorder="1" applyAlignment="1">
      <alignment horizontal="center"/>
    </xf>
    <xf numFmtId="0" fontId="1" fillId="9" borderId="2" xfId="0" applyFont="1" applyFill="1" applyBorder="1" applyAlignment="1"/>
    <xf numFmtId="0" fontId="1" fillId="9" borderId="3" xfId="0" applyFont="1" applyFill="1" applyBorder="1" applyAlignment="1"/>
    <xf numFmtId="0" fontId="1" fillId="9" borderId="4" xfId="0" applyFont="1" applyFill="1" applyBorder="1" applyAlignment="1"/>
    <xf numFmtId="0" fontId="5" fillId="6" borderId="1" xfId="0" applyFont="1" applyFill="1" applyBorder="1"/>
    <xf numFmtId="164" fontId="0" fillId="3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1" fillId="2" borderId="3" xfId="0" applyFont="1" applyFill="1" applyBorder="1"/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164" fontId="0" fillId="3" borderId="0" xfId="0" applyNumberFormat="1" applyFill="1"/>
    <xf numFmtId="164" fontId="0" fillId="9" borderId="0" xfId="0" applyNumberFormat="1" applyFill="1"/>
    <xf numFmtId="0" fontId="0" fillId="9" borderId="4" xfId="0" applyFill="1" applyBorder="1" applyAlignment="1">
      <alignment horizontal="center"/>
    </xf>
    <xf numFmtId="164" fontId="0" fillId="3" borderId="1" xfId="0" applyNumberFormat="1" applyFill="1" applyBorder="1"/>
    <xf numFmtId="164" fontId="0" fillId="9" borderId="1" xfId="0" applyNumberFormat="1" applyFill="1" applyBorder="1"/>
    <xf numFmtId="164" fontId="0" fillId="3" borderId="1" xfId="0" applyNumberFormat="1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164" fontId="0" fillId="9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165" fontId="0" fillId="9" borderId="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Befragung!$BN$48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Befragung!$BO$28:$BR$28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Befragung!$BO$48:$BR$48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4-4968-94EB-1D494CD030E3}"/>
            </c:ext>
          </c:extLst>
        </c:ser>
        <c:ser>
          <c:idx val="1"/>
          <c:order val="1"/>
          <c:tx>
            <c:strRef>
              <c:f>Befragung!$BN$49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Befragung!$BO$28:$BR$28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Befragung!$BO$49:$BR$49</c:f>
              <c:numCache>
                <c:formatCode>General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34-4968-94EB-1D494CD030E3}"/>
            </c:ext>
          </c:extLst>
        </c:ser>
        <c:ser>
          <c:idx val="2"/>
          <c:order val="2"/>
          <c:tx>
            <c:strRef>
              <c:f>Befragung!$BN$50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Befragung!$BO$28:$BR$28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Befragung!$BO$50:$BR$50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34-4968-94EB-1D494CD030E3}"/>
            </c:ext>
          </c:extLst>
        </c:ser>
        <c:ser>
          <c:idx val="3"/>
          <c:order val="3"/>
          <c:tx>
            <c:strRef>
              <c:f>Befragung!$BN$51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Befragung!$BO$28:$BR$28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Befragung!$BO$51:$BR$51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34-4968-94EB-1D494CD030E3}"/>
            </c:ext>
          </c:extLst>
        </c:ser>
        <c:ser>
          <c:idx val="4"/>
          <c:order val="4"/>
          <c:tx>
            <c:strRef>
              <c:f>Befragung!$BN$52</c:f>
              <c:strCache>
                <c:ptCount val="1"/>
                <c:pt idx="0">
                  <c:v>Nicht relevant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Befragung!$BO$28:$BR$28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Befragung!$BO$52:$BR$52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34-4968-94EB-1D494CD030E3}"/>
            </c:ext>
          </c:extLst>
        </c:ser>
        <c:ser>
          <c:idx val="5"/>
          <c:order val="5"/>
          <c:tx>
            <c:strRef>
              <c:f>Befragung!$BN$53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Befragung!$BO$28:$BR$28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Befragung!$BO$53:$BR$53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34-4968-94EB-1D494CD030E3}"/>
            </c:ext>
          </c:extLst>
        </c:ser>
        <c:ser>
          <c:idx val="6"/>
          <c:order val="6"/>
          <c:tx>
            <c:strRef>
              <c:f>Befragung!$BN$54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Befragung!$BO$28:$BR$28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Befragung!$BO$54:$BR$54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9C-454E-8B30-C59652E01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11818448"/>
        <c:axId val="1211820944"/>
      </c:barChart>
      <c:catAx>
        <c:axId val="121181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11820944"/>
        <c:crosses val="autoZero"/>
        <c:auto val="1"/>
        <c:lblAlgn val="ctr"/>
        <c:lblOffset val="100"/>
        <c:noMultiLvlLbl val="0"/>
      </c:catAx>
      <c:valAx>
        <c:axId val="121182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1181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2FB-41DA-A1AE-2736EC28B1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FB-41DA-A1AE-2736EC28B1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2FB-41DA-A1AE-2736EC28B1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2FB-41DA-A1AE-2736EC28B1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2FB-41DA-A1AE-2736EC28B1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2FB-41DA-A1AE-2736EC28B1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FB-41DA-A1AE-2736EC28B1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2FB-41DA-A1AE-2736EC28B1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FB-41DA-A1AE-2736EC28B1AB}"/>
              </c:ext>
            </c:extLst>
          </c:dPt>
          <c:dPt>
            <c:idx val="9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2FB-41DA-A1AE-2736EC28B1AB}"/>
              </c:ext>
            </c:extLst>
          </c:dPt>
          <c:dLbls>
            <c:dLbl>
              <c:idx val="0"/>
              <c:layout>
                <c:manualLayout>
                  <c:x val="0.11360700634982648"/>
                  <c:y val="-6.8660014664589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B-41DA-A1AE-2736EC28B1AB}"/>
                </c:ext>
              </c:extLst>
            </c:dLbl>
            <c:dLbl>
              <c:idx val="1"/>
              <c:layout>
                <c:manualLayout>
                  <c:x val="0.1295119872388022"/>
                  <c:y val="-5.1495010998442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B-41DA-A1AE-2736EC28B1AB}"/>
                </c:ext>
              </c:extLst>
            </c:dLbl>
            <c:dLbl>
              <c:idx val="2"/>
              <c:layout>
                <c:manualLayout>
                  <c:x val="0.11815128660381963"/>
                  <c:y val="4.863417705408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B-41DA-A1AE-2736EC28B1AB}"/>
                </c:ext>
              </c:extLst>
            </c:dLbl>
            <c:dLbl>
              <c:idx val="3"/>
              <c:layout>
                <c:manualLayout>
                  <c:x val="-6.8164203809895935E-2"/>
                  <c:y val="9.1546686219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FB-41DA-A1AE-2736EC28B1AB}"/>
                </c:ext>
              </c:extLst>
            </c:dLbl>
            <c:dLbl>
              <c:idx val="4"/>
              <c:layout>
                <c:manualLayout>
                  <c:x val="-9.5429885333854353E-2"/>
                  <c:y val="4.863417705408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B-41DA-A1AE-2736EC28B1AB}"/>
                </c:ext>
              </c:extLst>
            </c:dLbl>
            <c:dLbl>
              <c:idx val="5"/>
              <c:layout>
                <c:manualLayout>
                  <c:x val="-9.5429885333854311E-2"/>
                  <c:y val="-5.24480164292669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B-41DA-A1AE-2736EC28B1AB}"/>
                </c:ext>
              </c:extLst>
            </c:dLbl>
            <c:dLbl>
              <c:idx val="6"/>
              <c:layout>
                <c:manualLayout>
                  <c:x val="-0.10224630571484396"/>
                  <c:y val="-4.8634177054084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B-41DA-A1AE-2736EC28B1AB}"/>
                </c:ext>
              </c:extLst>
            </c:dLbl>
            <c:dLbl>
              <c:idx val="7"/>
              <c:layout>
                <c:manualLayout>
                  <c:x val="-9.77020254608508E-2"/>
                  <c:y val="-5.4355844942800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B-41DA-A1AE-2736EC28B1AB}"/>
                </c:ext>
              </c:extLst>
            </c:dLbl>
            <c:dLbl>
              <c:idx val="8"/>
              <c:layout>
                <c:manualLayout>
                  <c:x val="-7.2708484063889051E-2"/>
                  <c:y val="-6.5799180720231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B-41DA-A1AE-2736EC28B1AB}"/>
                </c:ext>
              </c:extLst>
            </c:dLbl>
            <c:dLbl>
              <c:idx val="9"/>
              <c:layout>
                <c:manualLayout>
                  <c:x val="4.5442802539930625E-2"/>
                  <c:y val="-6.8660014664589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B-41DA-A1AE-2736EC28B1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Befragung!$DD$48:$DD$57</c:f>
              <c:strCache>
                <c:ptCount val="10"/>
                <c:pt idx="0">
                  <c:v>Compliance und Recht</c:v>
                </c:pt>
                <c:pt idx="1">
                  <c:v>Corporate Risk Management</c:v>
                </c:pt>
                <c:pt idx="2">
                  <c:v>Einkauf</c:v>
                </c:pt>
                <c:pt idx="3">
                  <c:v>Supplier Management</c:v>
                </c:pt>
                <c:pt idx="4">
                  <c:v>Supply Chain Management</c:v>
                </c:pt>
                <c:pt idx="5">
                  <c:v>Qualitätsmanagement</c:v>
                </c:pt>
                <c:pt idx="6">
                  <c:v>Sustainability Management</c:v>
                </c:pt>
                <c:pt idx="7">
                  <c:v>Geschäftsführung</c:v>
                </c:pt>
                <c:pt idx="8">
                  <c:v>Einkauf, Procurement und Compliance</c:v>
                </c:pt>
                <c:pt idx="9">
                  <c:v>Nicht befüllt</c:v>
                </c:pt>
              </c:strCache>
            </c:strRef>
          </c:cat>
          <c:val>
            <c:numRef>
              <c:f>Befragung!$DF$48:$DF$57</c:f>
              <c:numCache>
                <c:formatCode>0.0%</c:formatCode>
                <c:ptCount val="10"/>
                <c:pt idx="0">
                  <c:v>5.5555555555555552E-2</c:v>
                </c:pt>
                <c:pt idx="1">
                  <c:v>5.5555555555555552E-2</c:v>
                </c:pt>
                <c:pt idx="2">
                  <c:v>0.55555555555555558</c:v>
                </c:pt>
                <c:pt idx="3">
                  <c:v>0</c:v>
                </c:pt>
                <c:pt idx="4">
                  <c:v>5.5555555555555552E-2</c:v>
                </c:pt>
                <c:pt idx="5">
                  <c:v>5.5555555555555552E-2</c:v>
                </c:pt>
                <c:pt idx="6">
                  <c:v>5.5555555555555552E-2</c:v>
                </c:pt>
                <c:pt idx="7">
                  <c:v>0.1111111111111111</c:v>
                </c:pt>
                <c:pt idx="8">
                  <c:v>5.5555555555555552E-2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B-41DA-A1AE-2736EC28B1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47-4864-A59F-2CF0C46E03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647-4864-A59F-2CF0C46E03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47-4864-A59F-2CF0C46E03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647-4864-A59F-2CF0C46E03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47-4864-A59F-2CF0C46E03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647-4864-A59F-2CF0C46E03A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47-4864-A59F-2CF0C46E03A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647-4864-A59F-2CF0C46E03A9}"/>
              </c:ext>
            </c:extLst>
          </c:dPt>
          <c:dPt>
            <c:idx val="8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647-4864-A59F-2CF0C46E03A9}"/>
              </c:ext>
            </c:extLst>
          </c:dPt>
          <c:dLbls>
            <c:dLbl>
              <c:idx val="0"/>
              <c:layout>
                <c:manualLayout>
                  <c:x val="0.10824731599995371"/>
                  <c:y val="-0.1050594563073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47-4864-A59F-2CF0C46E03A9}"/>
                </c:ext>
              </c:extLst>
            </c:dLbl>
            <c:dLbl>
              <c:idx val="1"/>
              <c:layout>
                <c:manualLayout>
                  <c:x val="0.10253739605429489"/>
                  <c:y val="-0.136558939170171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47-4864-A59F-2CF0C46E03A9}"/>
                </c:ext>
              </c:extLst>
            </c:dLbl>
            <c:dLbl>
              <c:idx val="2"/>
              <c:layout>
                <c:manualLayout>
                  <c:x val="8.364346484303592E-2"/>
                  <c:y val="4.8996164118093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47-4864-A59F-2CF0C46E03A9}"/>
                </c:ext>
              </c:extLst>
            </c:dLbl>
            <c:dLbl>
              <c:idx val="3"/>
              <c:layout>
                <c:manualLayout>
                  <c:x val="8.07190098506467E-2"/>
                  <c:y val="8.8103750422679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47-4864-A59F-2CF0C46E03A9}"/>
                </c:ext>
              </c:extLst>
            </c:dLbl>
            <c:dLbl>
              <c:idx val="4"/>
              <c:layout>
                <c:manualLayout>
                  <c:x val="8.3068769352129951E-2"/>
                  <c:y val="9.472057092605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47-4864-A59F-2CF0C46E03A9}"/>
                </c:ext>
              </c:extLst>
            </c:dLbl>
            <c:dLbl>
              <c:idx val="5"/>
              <c:layout>
                <c:manualLayout>
                  <c:x val="6.9456677480149803E-2"/>
                  <c:y val="9.344185176172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47-4864-A59F-2CF0C46E03A9}"/>
                </c:ext>
              </c:extLst>
            </c:dLbl>
            <c:dLbl>
              <c:idx val="6"/>
              <c:layout>
                <c:manualLayout>
                  <c:x val="8.1312004970527749E-2"/>
                  <c:y val="8.294202414078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47-4864-A59F-2CF0C46E03A9}"/>
                </c:ext>
              </c:extLst>
            </c:dLbl>
            <c:dLbl>
              <c:idx val="7"/>
              <c:layout>
                <c:manualLayout>
                  <c:x val="-0.10028489104288817"/>
                  <c:y val="3.4443255956242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47-4864-A59F-2CF0C46E03A9}"/>
                </c:ext>
              </c:extLst>
            </c:dLbl>
            <c:dLbl>
              <c:idx val="8"/>
              <c:layout>
                <c:manualLayout>
                  <c:x val="-0.10299529350350677"/>
                  <c:y val="-4.8220558338739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47-4864-A59F-2CF0C46E0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Befragung!$DG$48:$DG$56</c:f>
              <c:strCache>
                <c:ptCount val="9"/>
                <c:pt idx="0">
                  <c:v>KPMG</c:v>
                </c:pt>
                <c:pt idx="1">
                  <c:v>TÜV Austria</c:v>
                </c:pt>
                <c:pt idx="2">
                  <c:v>PwC</c:v>
                </c:pt>
                <c:pt idx="3">
                  <c:v>BAFA</c:v>
                </c:pt>
                <c:pt idx="4">
                  <c:v>Eigenverantwortung</c:v>
                </c:pt>
                <c:pt idx="5">
                  <c:v>Wirtschaftsprüfer N.N.</c:v>
                </c:pt>
                <c:pt idx="6">
                  <c:v>Keine</c:v>
                </c:pt>
                <c:pt idx="7">
                  <c:v>Unbekannt</c:v>
                </c:pt>
                <c:pt idx="8">
                  <c:v>Nicht befüllt</c:v>
                </c:pt>
              </c:strCache>
            </c:strRef>
          </c:cat>
          <c:val>
            <c:numRef>
              <c:f>Befragung!$DI$48:$DI$56</c:f>
              <c:numCache>
                <c:formatCode>0.0%</c:formatCode>
                <c:ptCount val="9"/>
                <c:pt idx="0">
                  <c:v>0.1111111111111111</c:v>
                </c:pt>
                <c:pt idx="1">
                  <c:v>0.1111111111111111</c:v>
                </c:pt>
                <c:pt idx="2">
                  <c:v>5.5555555555555552E-2</c:v>
                </c:pt>
                <c:pt idx="3">
                  <c:v>5.5555555555555552E-2</c:v>
                </c:pt>
                <c:pt idx="4">
                  <c:v>5.5555555555555552E-2</c:v>
                </c:pt>
                <c:pt idx="5">
                  <c:v>5.5555555555555552E-2</c:v>
                </c:pt>
                <c:pt idx="6">
                  <c:v>0.1111111111111111</c:v>
                </c:pt>
                <c:pt idx="7">
                  <c:v>5.5555555555555552E-2</c:v>
                </c:pt>
                <c:pt idx="8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864-A59F-2CF0C46E0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Befragung!$DJ$48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Befragung!$DK$27:$DT$27</c:f>
              <c:strCache>
                <c:ptCount val="10"/>
                <c:pt idx="0">
                  <c:v>Ein Menschenrechtsbeauftragter ist im eigenen Unternehmen ernannt</c:v>
                </c:pt>
                <c:pt idx="1">
                  <c:v>Es wird ein jährlicher Bericht über die menschenrechtlichen Sorgfaltspflichten des eigenen Unternehmens veröffentlicht</c:v>
                </c:pt>
                <c:pt idx="2">
                  <c:v>Lieferanten des Unternehmens beschäftigen keine Kinder unter 18 Jahren für unsittliche, gefährliche oder gesundheitsschädliche Tätigkeiten</c:v>
                </c:pt>
                <c:pt idx="3">
                  <c:v>Lieferanten des Unternehmens beschäftigen keine Personen in Form von Zwangsarbeit</c:v>
                </c:pt>
                <c:pt idx="4">
                  <c:v>Lieferanten des Unternehmens wenden keinerlei Formen von Sklaverei an</c:v>
                </c:pt>
                <c:pt idx="5">
                  <c:v>Lieferanten des Unternehmens erlauben Koalitionsfreiheit (u.a. Gründung/Beitreten von Gewerkschaften)</c:v>
                </c:pt>
                <c:pt idx="6">
                  <c:v>Lieferanten des Unternehmens vermeiden Ungleichbehandlung der Beschäftigten aus jeglichen Gründen</c:v>
                </c:pt>
                <c:pt idx="7">
                  <c:v>Lieferanten des Unternehmens respektieren national gültige Regelungen eines Mindestlohns</c:v>
                </c:pt>
                <c:pt idx="8">
                  <c:v>Lieferanten des Unternehmens vermeiden widerrechtliche Zwangsräumungen sowie widerrechtlichen Entzug von Land</c:v>
                </c:pt>
                <c:pt idx="9">
                  <c:v>Lieferanten des Unternehmens nutzen keine Sicherheitskräfte, um Personen unmenschlich zu behandeln</c:v>
                </c:pt>
              </c:strCache>
            </c:strRef>
          </c:cat>
          <c:val>
            <c:numRef>
              <c:f>Befragung!$DK$48:$DT$48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A7-4424-93B1-95F4E974BE98}"/>
            </c:ext>
          </c:extLst>
        </c:ser>
        <c:ser>
          <c:idx val="1"/>
          <c:order val="1"/>
          <c:tx>
            <c:strRef>
              <c:f>Befragung!$DJ$49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Befragung!$DK$27:$DT$27</c:f>
              <c:strCache>
                <c:ptCount val="10"/>
                <c:pt idx="0">
                  <c:v>Ein Menschenrechtsbeauftragter ist im eigenen Unternehmen ernannt</c:v>
                </c:pt>
                <c:pt idx="1">
                  <c:v>Es wird ein jährlicher Bericht über die menschenrechtlichen Sorgfaltspflichten des eigenen Unternehmens veröffentlicht</c:v>
                </c:pt>
                <c:pt idx="2">
                  <c:v>Lieferanten des Unternehmens beschäftigen keine Kinder unter 18 Jahren für unsittliche, gefährliche oder gesundheitsschädliche Tätigkeiten</c:v>
                </c:pt>
                <c:pt idx="3">
                  <c:v>Lieferanten des Unternehmens beschäftigen keine Personen in Form von Zwangsarbeit</c:v>
                </c:pt>
                <c:pt idx="4">
                  <c:v>Lieferanten des Unternehmens wenden keinerlei Formen von Sklaverei an</c:v>
                </c:pt>
                <c:pt idx="5">
                  <c:v>Lieferanten des Unternehmens erlauben Koalitionsfreiheit (u.a. Gründung/Beitreten von Gewerkschaften)</c:v>
                </c:pt>
                <c:pt idx="6">
                  <c:v>Lieferanten des Unternehmens vermeiden Ungleichbehandlung der Beschäftigten aus jeglichen Gründen</c:v>
                </c:pt>
                <c:pt idx="7">
                  <c:v>Lieferanten des Unternehmens respektieren national gültige Regelungen eines Mindestlohns</c:v>
                </c:pt>
                <c:pt idx="8">
                  <c:v>Lieferanten des Unternehmens vermeiden widerrechtliche Zwangsräumungen sowie widerrechtlichen Entzug von Land</c:v>
                </c:pt>
                <c:pt idx="9">
                  <c:v>Lieferanten des Unternehmens nutzen keine Sicherheitskräfte, um Personen unmenschlich zu behandeln</c:v>
                </c:pt>
              </c:strCache>
            </c:strRef>
          </c:cat>
          <c:val>
            <c:numRef>
              <c:f>Befragung!$DK$49:$DT$49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A7-4424-93B1-95F4E974BE98}"/>
            </c:ext>
          </c:extLst>
        </c:ser>
        <c:ser>
          <c:idx val="2"/>
          <c:order val="2"/>
          <c:tx>
            <c:strRef>
              <c:f>Befragung!$DJ$50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Befragung!$DK$27:$DT$27</c:f>
              <c:strCache>
                <c:ptCount val="10"/>
                <c:pt idx="0">
                  <c:v>Ein Menschenrechtsbeauftragter ist im eigenen Unternehmen ernannt</c:v>
                </c:pt>
                <c:pt idx="1">
                  <c:v>Es wird ein jährlicher Bericht über die menschenrechtlichen Sorgfaltspflichten des eigenen Unternehmens veröffentlicht</c:v>
                </c:pt>
                <c:pt idx="2">
                  <c:v>Lieferanten des Unternehmens beschäftigen keine Kinder unter 18 Jahren für unsittliche, gefährliche oder gesundheitsschädliche Tätigkeiten</c:v>
                </c:pt>
                <c:pt idx="3">
                  <c:v>Lieferanten des Unternehmens beschäftigen keine Personen in Form von Zwangsarbeit</c:v>
                </c:pt>
                <c:pt idx="4">
                  <c:v>Lieferanten des Unternehmens wenden keinerlei Formen von Sklaverei an</c:v>
                </c:pt>
                <c:pt idx="5">
                  <c:v>Lieferanten des Unternehmens erlauben Koalitionsfreiheit (u.a. Gründung/Beitreten von Gewerkschaften)</c:v>
                </c:pt>
                <c:pt idx="6">
                  <c:v>Lieferanten des Unternehmens vermeiden Ungleichbehandlung der Beschäftigten aus jeglichen Gründen</c:v>
                </c:pt>
                <c:pt idx="7">
                  <c:v>Lieferanten des Unternehmens respektieren national gültige Regelungen eines Mindestlohns</c:v>
                </c:pt>
                <c:pt idx="8">
                  <c:v>Lieferanten des Unternehmens vermeiden widerrechtliche Zwangsräumungen sowie widerrechtlichen Entzug von Land</c:v>
                </c:pt>
                <c:pt idx="9">
                  <c:v>Lieferanten des Unternehmens nutzen keine Sicherheitskräfte, um Personen unmenschlich zu behandeln</c:v>
                </c:pt>
              </c:strCache>
            </c:strRef>
          </c:cat>
          <c:val>
            <c:numRef>
              <c:f>Befragung!$DK$50:$DT$50</c:f>
              <c:numCache>
                <c:formatCode>General</c:formatCode>
                <c:ptCount val="10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A7-4424-93B1-95F4E974BE98}"/>
            </c:ext>
          </c:extLst>
        </c:ser>
        <c:ser>
          <c:idx val="3"/>
          <c:order val="3"/>
          <c:tx>
            <c:strRef>
              <c:f>Befragung!$DJ$51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Befragung!$DK$27:$DT$27</c:f>
              <c:strCache>
                <c:ptCount val="10"/>
                <c:pt idx="0">
                  <c:v>Ein Menschenrechtsbeauftragter ist im eigenen Unternehmen ernannt</c:v>
                </c:pt>
                <c:pt idx="1">
                  <c:v>Es wird ein jährlicher Bericht über die menschenrechtlichen Sorgfaltspflichten des eigenen Unternehmens veröffentlicht</c:v>
                </c:pt>
                <c:pt idx="2">
                  <c:v>Lieferanten des Unternehmens beschäftigen keine Kinder unter 18 Jahren für unsittliche, gefährliche oder gesundheitsschädliche Tätigkeiten</c:v>
                </c:pt>
                <c:pt idx="3">
                  <c:v>Lieferanten des Unternehmens beschäftigen keine Personen in Form von Zwangsarbeit</c:v>
                </c:pt>
                <c:pt idx="4">
                  <c:v>Lieferanten des Unternehmens wenden keinerlei Formen von Sklaverei an</c:v>
                </c:pt>
                <c:pt idx="5">
                  <c:v>Lieferanten des Unternehmens erlauben Koalitionsfreiheit (u.a. Gründung/Beitreten von Gewerkschaften)</c:v>
                </c:pt>
                <c:pt idx="6">
                  <c:v>Lieferanten des Unternehmens vermeiden Ungleichbehandlung der Beschäftigten aus jeglichen Gründen</c:v>
                </c:pt>
                <c:pt idx="7">
                  <c:v>Lieferanten des Unternehmens respektieren national gültige Regelungen eines Mindestlohns</c:v>
                </c:pt>
                <c:pt idx="8">
                  <c:v>Lieferanten des Unternehmens vermeiden widerrechtliche Zwangsräumungen sowie widerrechtlichen Entzug von Land</c:v>
                </c:pt>
                <c:pt idx="9">
                  <c:v>Lieferanten des Unternehmens nutzen keine Sicherheitskräfte, um Personen unmenschlich zu behandeln</c:v>
                </c:pt>
              </c:strCache>
            </c:strRef>
          </c:cat>
          <c:val>
            <c:numRef>
              <c:f>Befragung!$DK$51:$DT$51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A7-4424-93B1-95F4E974BE98}"/>
            </c:ext>
          </c:extLst>
        </c:ser>
        <c:ser>
          <c:idx val="4"/>
          <c:order val="4"/>
          <c:tx>
            <c:strRef>
              <c:f>Befragung!$DJ$52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Befragung!$DK$27:$DT$27</c:f>
              <c:strCache>
                <c:ptCount val="10"/>
                <c:pt idx="0">
                  <c:v>Ein Menschenrechtsbeauftragter ist im eigenen Unternehmen ernannt</c:v>
                </c:pt>
                <c:pt idx="1">
                  <c:v>Es wird ein jährlicher Bericht über die menschenrechtlichen Sorgfaltspflichten des eigenen Unternehmens veröffentlicht</c:v>
                </c:pt>
                <c:pt idx="2">
                  <c:v>Lieferanten des Unternehmens beschäftigen keine Kinder unter 18 Jahren für unsittliche, gefährliche oder gesundheitsschädliche Tätigkeiten</c:v>
                </c:pt>
                <c:pt idx="3">
                  <c:v>Lieferanten des Unternehmens beschäftigen keine Personen in Form von Zwangsarbeit</c:v>
                </c:pt>
                <c:pt idx="4">
                  <c:v>Lieferanten des Unternehmens wenden keinerlei Formen von Sklaverei an</c:v>
                </c:pt>
                <c:pt idx="5">
                  <c:v>Lieferanten des Unternehmens erlauben Koalitionsfreiheit (u.a. Gründung/Beitreten von Gewerkschaften)</c:v>
                </c:pt>
                <c:pt idx="6">
                  <c:v>Lieferanten des Unternehmens vermeiden Ungleichbehandlung der Beschäftigten aus jeglichen Gründen</c:v>
                </c:pt>
                <c:pt idx="7">
                  <c:v>Lieferanten des Unternehmens respektieren national gültige Regelungen eines Mindestlohns</c:v>
                </c:pt>
                <c:pt idx="8">
                  <c:v>Lieferanten des Unternehmens vermeiden widerrechtliche Zwangsräumungen sowie widerrechtlichen Entzug von Land</c:v>
                </c:pt>
                <c:pt idx="9">
                  <c:v>Lieferanten des Unternehmens nutzen keine Sicherheitskräfte, um Personen unmenschlich zu behandeln</c:v>
                </c:pt>
              </c:strCache>
            </c:strRef>
          </c:cat>
          <c:val>
            <c:numRef>
              <c:f>Befragung!$DK$52:$DT$52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A7-4424-93B1-95F4E974BE98}"/>
            </c:ext>
          </c:extLst>
        </c:ser>
        <c:ser>
          <c:idx val="5"/>
          <c:order val="5"/>
          <c:tx>
            <c:strRef>
              <c:f>Befragung!$DJ$53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Befragung!$DK$27:$DT$27</c:f>
              <c:strCache>
                <c:ptCount val="10"/>
                <c:pt idx="0">
                  <c:v>Ein Menschenrechtsbeauftragter ist im eigenen Unternehmen ernannt</c:v>
                </c:pt>
                <c:pt idx="1">
                  <c:v>Es wird ein jährlicher Bericht über die menschenrechtlichen Sorgfaltspflichten des eigenen Unternehmens veröffentlicht</c:v>
                </c:pt>
                <c:pt idx="2">
                  <c:v>Lieferanten des Unternehmens beschäftigen keine Kinder unter 18 Jahren für unsittliche, gefährliche oder gesundheitsschädliche Tätigkeiten</c:v>
                </c:pt>
                <c:pt idx="3">
                  <c:v>Lieferanten des Unternehmens beschäftigen keine Personen in Form von Zwangsarbeit</c:v>
                </c:pt>
                <c:pt idx="4">
                  <c:v>Lieferanten des Unternehmens wenden keinerlei Formen von Sklaverei an</c:v>
                </c:pt>
                <c:pt idx="5">
                  <c:v>Lieferanten des Unternehmens erlauben Koalitionsfreiheit (u.a. Gründung/Beitreten von Gewerkschaften)</c:v>
                </c:pt>
                <c:pt idx="6">
                  <c:v>Lieferanten des Unternehmens vermeiden Ungleichbehandlung der Beschäftigten aus jeglichen Gründen</c:v>
                </c:pt>
                <c:pt idx="7">
                  <c:v>Lieferanten des Unternehmens respektieren national gültige Regelungen eines Mindestlohns</c:v>
                </c:pt>
                <c:pt idx="8">
                  <c:v>Lieferanten des Unternehmens vermeiden widerrechtliche Zwangsräumungen sowie widerrechtlichen Entzug von Land</c:v>
                </c:pt>
                <c:pt idx="9">
                  <c:v>Lieferanten des Unternehmens nutzen keine Sicherheitskräfte, um Personen unmenschlich zu behandeln</c:v>
                </c:pt>
              </c:strCache>
            </c:strRef>
          </c:cat>
          <c:val>
            <c:numRef>
              <c:f>Befragung!$DK$53:$DT$53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A7-4424-93B1-95F4E974B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826719"/>
        <c:axId val="505827135"/>
      </c:barChart>
      <c:catAx>
        <c:axId val="505826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827135"/>
        <c:crosses val="autoZero"/>
        <c:auto val="1"/>
        <c:lblAlgn val="ctr"/>
        <c:lblOffset val="100"/>
        <c:noMultiLvlLbl val="0"/>
      </c:catAx>
      <c:valAx>
        <c:axId val="505827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826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Befragung!$DU$48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Befragung!$DV$27:$EE$27</c:f>
              <c:strCache>
                <c:ptCount val="10"/>
                <c:pt idx="0">
                  <c:v>Klimaschutzplan im Einklang mit dem 1,5° Ziel (Klimaneutralität) wurde erstellt</c:v>
                </c:pt>
                <c:pt idx="1">
                  <c:v>Unternehmensstrategie im Einklang mit dem 1,5° Ziel (Klimaneutralität) wurde entwickelt</c:v>
                </c:pt>
                <c:pt idx="2">
                  <c:v>Emissionsreduktionsziele im Einklang mit dem 1,5° Ziel (Klimaneutralität) wurden gesetzt</c:v>
                </c:pt>
                <c:pt idx="3">
                  <c:v>Lieferanten des Unternehmens halten sich an die CBD Verpflichtung</c:v>
                </c:pt>
                <c:pt idx="4">
                  <c:v>Lieferanten des Unternehmens halten sich an das CITES Übereinkommen</c:v>
                </c:pt>
                <c:pt idx="5">
                  <c:v>Lieferanten des Unternehmens halten sich an das Rotterdamer Übereinkommen</c:v>
                </c:pt>
                <c:pt idx="6">
                  <c:v>Lieferanten des Unternehmens halten sich an das Wiener Übereinkommen</c:v>
                </c:pt>
                <c:pt idx="7">
                  <c:v>Lieferanten des Unternehmens halten sich an dass Minamata-Übereinkommen</c:v>
                </c:pt>
                <c:pt idx="8">
                  <c:v>Lieferanten des Unternehmens verwenden keine Chemikalien nach dem POP-Übereinkommen</c:v>
                </c:pt>
                <c:pt idx="9">
                  <c:v>Lieferanten des Unternehmens halten sich an das Basler Übereinkommen</c:v>
                </c:pt>
              </c:strCache>
            </c:strRef>
          </c:cat>
          <c:val>
            <c:numRef>
              <c:f>Befragung!$DV$48:$EE$48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B-42B1-9FAC-2A21EBE10062}"/>
            </c:ext>
          </c:extLst>
        </c:ser>
        <c:ser>
          <c:idx val="1"/>
          <c:order val="1"/>
          <c:tx>
            <c:strRef>
              <c:f>Befragung!$DU$49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Befragung!$DV$27:$EE$27</c:f>
              <c:strCache>
                <c:ptCount val="10"/>
                <c:pt idx="0">
                  <c:v>Klimaschutzplan im Einklang mit dem 1,5° Ziel (Klimaneutralität) wurde erstellt</c:v>
                </c:pt>
                <c:pt idx="1">
                  <c:v>Unternehmensstrategie im Einklang mit dem 1,5° Ziel (Klimaneutralität) wurde entwickelt</c:v>
                </c:pt>
                <c:pt idx="2">
                  <c:v>Emissionsreduktionsziele im Einklang mit dem 1,5° Ziel (Klimaneutralität) wurden gesetzt</c:v>
                </c:pt>
                <c:pt idx="3">
                  <c:v>Lieferanten des Unternehmens halten sich an die CBD Verpflichtung</c:v>
                </c:pt>
                <c:pt idx="4">
                  <c:v>Lieferanten des Unternehmens halten sich an das CITES Übereinkommen</c:v>
                </c:pt>
                <c:pt idx="5">
                  <c:v>Lieferanten des Unternehmens halten sich an das Rotterdamer Übereinkommen</c:v>
                </c:pt>
                <c:pt idx="6">
                  <c:v>Lieferanten des Unternehmens halten sich an das Wiener Übereinkommen</c:v>
                </c:pt>
                <c:pt idx="7">
                  <c:v>Lieferanten des Unternehmens halten sich an dass Minamata-Übereinkommen</c:v>
                </c:pt>
                <c:pt idx="8">
                  <c:v>Lieferanten des Unternehmens verwenden keine Chemikalien nach dem POP-Übereinkommen</c:v>
                </c:pt>
                <c:pt idx="9">
                  <c:v>Lieferanten des Unternehmens halten sich an das Basler Übereinkommen</c:v>
                </c:pt>
              </c:strCache>
            </c:strRef>
          </c:cat>
          <c:val>
            <c:numRef>
              <c:f>Befragung!$DV$49:$EE$49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B-42B1-9FAC-2A21EBE10062}"/>
            </c:ext>
          </c:extLst>
        </c:ser>
        <c:ser>
          <c:idx val="2"/>
          <c:order val="2"/>
          <c:tx>
            <c:strRef>
              <c:f>Befragung!$DU$50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Befragung!$DV$27:$EE$27</c:f>
              <c:strCache>
                <c:ptCount val="10"/>
                <c:pt idx="0">
                  <c:v>Klimaschutzplan im Einklang mit dem 1,5° Ziel (Klimaneutralität) wurde erstellt</c:v>
                </c:pt>
                <c:pt idx="1">
                  <c:v>Unternehmensstrategie im Einklang mit dem 1,5° Ziel (Klimaneutralität) wurde entwickelt</c:v>
                </c:pt>
                <c:pt idx="2">
                  <c:v>Emissionsreduktionsziele im Einklang mit dem 1,5° Ziel (Klimaneutralität) wurden gesetzt</c:v>
                </c:pt>
                <c:pt idx="3">
                  <c:v>Lieferanten des Unternehmens halten sich an die CBD Verpflichtung</c:v>
                </c:pt>
                <c:pt idx="4">
                  <c:v>Lieferanten des Unternehmens halten sich an das CITES Übereinkommen</c:v>
                </c:pt>
                <c:pt idx="5">
                  <c:v>Lieferanten des Unternehmens halten sich an das Rotterdamer Übereinkommen</c:v>
                </c:pt>
                <c:pt idx="6">
                  <c:v>Lieferanten des Unternehmens halten sich an das Wiener Übereinkommen</c:v>
                </c:pt>
                <c:pt idx="7">
                  <c:v>Lieferanten des Unternehmens halten sich an dass Minamata-Übereinkommen</c:v>
                </c:pt>
                <c:pt idx="8">
                  <c:v>Lieferanten des Unternehmens verwenden keine Chemikalien nach dem POP-Übereinkommen</c:v>
                </c:pt>
                <c:pt idx="9">
                  <c:v>Lieferanten des Unternehmens halten sich an das Basler Übereinkommen</c:v>
                </c:pt>
              </c:strCache>
            </c:strRef>
          </c:cat>
          <c:val>
            <c:numRef>
              <c:f>Befragung!$DV$50:$EE$50</c:f>
              <c:numCache>
                <c:formatCode>General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B-42B1-9FAC-2A21EBE10062}"/>
            </c:ext>
          </c:extLst>
        </c:ser>
        <c:ser>
          <c:idx val="3"/>
          <c:order val="3"/>
          <c:tx>
            <c:strRef>
              <c:f>Befragung!$DU$51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Befragung!$DV$27:$EE$27</c:f>
              <c:strCache>
                <c:ptCount val="10"/>
                <c:pt idx="0">
                  <c:v>Klimaschutzplan im Einklang mit dem 1,5° Ziel (Klimaneutralität) wurde erstellt</c:v>
                </c:pt>
                <c:pt idx="1">
                  <c:v>Unternehmensstrategie im Einklang mit dem 1,5° Ziel (Klimaneutralität) wurde entwickelt</c:v>
                </c:pt>
                <c:pt idx="2">
                  <c:v>Emissionsreduktionsziele im Einklang mit dem 1,5° Ziel (Klimaneutralität) wurden gesetzt</c:v>
                </c:pt>
                <c:pt idx="3">
                  <c:v>Lieferanten des Unternehmens halten sich an die CBD Verpflichtung</c:v>
                </c:pt>
                <c:pt idx="4">
                  <c:v>Lieferanten des Unternehmens halten sich an das CITES Übereinkommen</c:v>
                </c:pt>
                <c:pt idx="5">
                  <c:v>Lieferanten des Unternehmens halten sich an das Rotterdamer Übereinkommen</c:v>
                </c:pt>
                <c:pt idx="6">
                  <c:v>Lieferanten des Unternehmens halten sich an das Wiener Übereinkommen</c:v>
                </c:pt>
                <c:pt idx="7">
                  <c:v>Lieferanten des Unternehmens halten sich an dass Minamata-Übereinkommen</c:v>
                </c:pt>
                <c:pt idx="8">
                  <c:v>Lieferanten des Unternehmens verwenden keine Chemikalien nach dem POP-Übereinkommen</c:v>
                </c:pt>
                <c:pt idx="9">
                  <c:v>Lieferanten des Unternehmens halten sich an das Basler Übereinkommen</c:v>
                </c:pt>
              </c:strCache>
            </c:strRef>
          </c:cat>
          <c:val>
            <c:numRef>
              <c:f>Befragung!$DV$51:$EE$51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B-42B1-9FAC-2A21EBE10062}"/>
            </c:ext>
          </c:extLst>
        </c:ser>
        <c:ser>
          <c:idx val="4"/>
          <c:order val="4"/>
          <c:tx>
            <c:strRef>
              <c:f>Befragung!$DU$52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Befragung!$DV$27:$EE$27</c:f>
              <c:strCache>
                <c:ptCount val="10"/>
                <c:pt idx="0">
                  <c:v>Klimaschutzplan im Einklang mit dem 1,5° Ziel (Klimaneutralität) wurde erstellt</c:v>
                </c:pt>
                <c:pt idx="1">
                  <c:v>Unternehmensstrategie im Einklang mit dem 1,5° Ziel (Klimaneutralität) wurde entwickelt</c:v>
                </c:pt>
                <c:pt idx="2">
                  <c:v>Emissionsreduktionsziele im Einklang mit dem 1,5° Ziel (Klimaneutralität) wurden gesetzt</c:v>
                </c:pt>
                <c:pt idx="3">
                  <c:v>Lieferanten des Unternehmens halten sich an die CBD Verpflichtung</c:v>
                </c:pt>
                <c:pt idx="4">
                  <c:v>Lieferanten des Unternehmens halten sich an das CITES Übereinkommen</c:v>
                </c:pt>
                <c:pt idx="5">
                  <c:v>Lieferanten des Unternehmens halten sich an das Rotterdamer Übereinkommen</c:v>
                </c:pt>
                <c:pt idx="6">
                  <c:v>Lieferanten des Unternehmens halten sich an das Wiener Übereinkommen</c:v>
                </c:pt>
                <c:pt idx="7">
                  <c:v>Lieferanten des Unternehmens halten sich an dass Minamata-Übereinkommen</c:v>
                </c:pt>
                <c:pt idx="8">
                  <c:v>Lieferanten des Unternehmens verwenden keine Chemikalien nach dem POP-Übereinkommen</c:v>
                </c:pt>
                <c:pt idx="9">
                  <c:v>Lieferanten des Unternehmens halten sich an das Basler Übereinkommen</c:v>
                </c:pt>
              </c:strCache>
            </c:strRef>
          </c:cat>
          <c:val>
            <c:numRef>
              <c:f>Befragung!$DV$52:$EE$52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B-42B1-9FAC-2A21EBE10062}"/>
            </c:ext>
          </c:extLst>
        </c:ser>
        <c:ser>
          <c:idx val="5"/>
          <c:order val="5"/>
          <c:tx>
            <c:strRef>
              <c:f>Befragung!$DU$53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Befragung!$DV$27:$EE$27</c:f>
              <c:strCache>
                <c:ptCount val="10"/>
                <c:pt idx="0">
                  <c:v>Klimaschutzplan im Einklang mit dem 1,5° Ziel (Klimaneutralität) wurde erstellt</c:v>
                </c:pt>
                <c:pt idx="1">
                  <c:v>Unternehmensstrategie im Einklang mit dem 1,5° Ziel (Klimaneutralität) wurde entwickelt</c:v>
                </c:pt>
                <c:pt idx="2">
                  <c:v>Emissionsreduktionsziele im Einklang mit dem 1,5° Ziel (Klimaneutralität) wurden gesetzt</c:v>
                </c:pt>
                <c:pt idx="3">
                  <c:v>Lieferanten des Unternehmens halten sich an die CBD Verpflichtung</c:v>
                </c:pt>
                <c:pt idx="4">
                  <c:v>Lieferanten des Unternehmens halten sich an das CITES Übereinkommen</c:v>
                </c:pt>
                <c:pt idx="5">
                  <c:v>Lieferanten des Unternehmens halten sich an das Rotterdamer Übereinkommen</c:v>
                </c:pt>
                <c:pt idx="6">
                  <c:v>Lieferanten des Unternehmens halten sich an das Wiener Übereinkommen</c:v>
                </c:pt>
                <c:pt idx="7">
                  <c:v>Lieferanten des Unternehmens halten sich an dass Minamata-Übereinkommen</c:v>
                </c:pt>
                <c:pt idx="8">
                  <c:v>Lieferanten des Unternehmens verwenden keine Chemikalien nach dem POP-Übereinkommen</c:v>
                </c:pt>
                <c:pt idx="9">
                  <c:v>Lieferanten des Unternehmens halten sich an das Basler Übereinkommen</c:v>
                </c:pt>
              </c:strCache>
            </c:strRef>
          </c:cat>
          <c:val>
            <c:numRef>
              <c:f>Befragung!$DV$53:$EE$53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9B-42B1-9FAC-2A21EBE10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601183"/>
        <c:axId val="467598687"/>
      </c:barChart>
      <c:catAx>
        <c:axId val="467601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7598687"/>
        <c:crosses val="autoZero"/>
        <c:auto val="1"/>
        <c:lblAlgn val="ctr"/>
        <c:lblOffset val="100"/>
        <c:noMultiLvlLbl val="0"/>
      </c:catAx>
      <c:valAx>
        <c:axId val="467598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760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Befragung!$EF$48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Befragung!$EG$28:$EK$28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Befragung!$EG$48:$EK$48</c:f>
              <c:numCache>
                <c:formatCode>General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68-415D-A9FC-9E044A35E445}"/>
            </c:ext>
          </c:extLst>
        </c:ser>
        <c:ser>
          <c:idx val="1"/>
          <c:order val="1"/>
          <c:tx>
            <c:strRef>
              <c:f>Befragung!$EF$49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Befragung!$EG$28:$EK$28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Befragung!$EG$49:$EK$49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68-415D-A9FC-9E044A35E445}"/>
            </c:ext>
          </c:extLst>
        </c:ser>
        <c:ser>
          <c:idx val="2"/>
          <c:order val="2"/>
          <c:tx>
            <c:strRef>
              <c:f>Befragung!$EF$50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Befragung!$EG$28:$EK$28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Befragung!$EG$50:$EK$50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68-415D-A9FC-9E044A35E445}"/>
            </c:ext>
          </c:extLst>
        </c:ser>
        <c:ser>
          <c:idx val="3"/>
          <c:order val="3"/>
          <c:tx>
            <c:strRef>
              <c:f>Befragung!$EF$51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Befragung!$EG$28:$EK$28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Befragung!$EG$51:$EK$51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68-415D-A9FC-9E044A35E445}"/>
            </c:ext>
          </c:extLst>
        </c:ser>
        <c:ser>
          <c:idx val="4"/>
          <c:order val="4"/>
          <c:tx>
            <c:strRef>
              <c:f>Befragung!$EF$52</c:f>
              <c:strCache>
                <c:ptCount val="1"/>
                <c:pt idx="0">
                  <c:v>Nicht relevant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Befragung!$EG$28:$EK$28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Befragung!$EG$52:$EK$52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68-415D-A9FC-9E044A35E445}"/>
            </c:ext>
          </c:extLst>
        </c:ser>
        <c:ser>
          <c:idx val="5"/>
          <c:order val="5"/>
          <c:tx>
            <c:strRef>
              <c:f>Befragung!$EF$53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Befragung!$EG$28:$EK$28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Befragung!$EG$53:$EK$53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68-415D-A9FC-9E044A35E445}"/>
            </c:ext>
          </c:extLst>
        </c:ser>
        <c:ser>
          <c:idx val="6"/>
          <c:order val="6"/>
          <c:tx>
            <c:strRef>
              <c:f>Befragung!$EF$54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Befragung!$EG$28:$EK$28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Befragung!$EG$54:$EK$54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C68-415D-A9FC-9E044A35E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923615"/>
        <c:axId val="518924031"/>
      </c:barChart>
      <c:catAx>
        <c:axId val="518923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924031"/>
        <c:crosses val="autoZero"/>
        <c:auto val="1"/>
        <c:lblAlgn val="ctr"/>
        <c:lblOffset val="100"/>
        <c:noMultiLvlLbl val="0"/>
      </c:catAx>
      <c:valAx>
        <c:axId val="518924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92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Befragung!$EL$48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Befragung!$EM$28:$EQ$28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Befragung!$EM$48:$EQ$48</c:f>
              <c:numCache>
                <c:formatCode>General</c:formatCode>
                <c:ptCount val="5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4-4A55-8452-AE63E72CD8B1}"/>
            </c:ext>
          </c:extLst>
        </c:ser>
        <c:ser>
          <c:idx val="1"/>
          <c:order val="1"/>
          <c:tx>
            <c:strRef>
              <c:f>Befragung!$EL$49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Befragung!$EM$28:$EQ$28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Befragung!$EM$49:$EQ$49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4-4A55-8452-AE63E72CD8B1}"/>
            </c:ext>
          </c:extLst>
        </c:ser>
        <c:ser>
          <c:idx val="2"/>
          <c:order val="2"/>
          <c:tx>
            <c:strRef>
              <c:f>Befragung!$EL$50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Befragung!$EM$28:$EQ$28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Befragung!$EM$50:$EQ$50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4-4A55-8452-AE63E72CD8B1}"/>
            </c:ext>
          </c:extLst>
        </c:ser>
        <c:ser>
          <c:idx val="3"/>
          <c:order val="3"/>
          <c:tx>
            <c:strRef>
              <c:f>Befragung!$EL$51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Befragung!$EM$28:$EQ$28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Befragung!$EM$51:$EQ$51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44-4A55-8452-AE63E72CD8B1}"/>
            </c:ext>
          </c:extLst>
        </c:ser>
        <c:ser>
          <c:idx val="4"/>
          <c:order val="4"/>
          <c:tx>
            <c:strRef>
              <c:f>Befragung!$EL$52</c:f>
              <c:strCache>
                <c:ptCount val="1"/>
                <c:pt idx="0">
                  <c:v>Nicht relevant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Befragung!$EM$28:$EQ$28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Befragung!$EM$52:$EQ$52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44-4A55-8452-AE63E72CD8B1}"/>
            </c:ext>
          </c:extLst>
        </c:ser>
        <c:ser>
          <c:idx val="5"/>
          <c:order val="5"/>
          <c:tx>
            <c:strRef>
              <c:f>Befragung!$EL$53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Befragung!$EM$28:$EQ$28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Befragung!$EM$53:$EQ$53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44-4A55-8452-AE63E72CD8B1}"/>
            </c:ext>
          </c:extLst>
        </c:ser>
        <c:ser>
          <c:idx val="6"/>
          <c:order val="6"/>
          <c:tx>
            <c:strRef>
              <c:f>Befragung!$EL$54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Befragung!$EM$28:$EQ$28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Befragung!$EM$54:$EQ$54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44-4A55-8452-AE63E72CD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373439"/>
        <c:axId val="476367615"/>
      </c:barChart>
      <c:catAx>
        <c:axId val="47637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367615"/>
        <c:crosses val="autoZero"/>
        <c:auto val="1"/>
        <c:lblAlgn val="ctr"/>
        <c:lblOffset val="100"/>
        <c:noMultiLvlLbl val="0"/>
      </c:catAx>
      <c:valAx>
        <c:axId val="47636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37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Befragung!$ER$48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Befragung!$ES$28:$EW$28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Befragung!$ES$48:$EW$48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2-4017-8305-8277957B4C34}"/>
            </c:ext>
          </c:extLst>
        </c:ser>
        <c:ser>
          <c:idx val="1"/>
          <c:order val="1"/>
          <c:tx>
            <c:strRef>
              <c:f>Befragung!$ER$49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Befragung!$ES$28:$EW$28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Befragung!$ES$49:$EW$49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2-4017-8305-8277957B4C34}"/>
            </c:ext>
          </c:extLst>
        </c:ser>
        <c:ser>
          <c:idx val="2"/>
          <c:order val="2"/>
          <c:tx>
            <c:strRef>
              <c:f>Befragung!$ER$50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Befragung!$ES$28:$EW$28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Befragung!$ES$50:$EW$50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2-4017-8305-8277957B4C34}"/>
            </c:ext>
          </c:extLst>
        </c:ser>
        <c:ser>
          <c:idx val="3"/>
          <c:order val="3"/>
          <c:tx>
            <c:strRef>
              <c:f>Befragung!$ER$51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Befragung!$ES$28:$EW$28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Befragung!$ES$51:$EW$51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2-4017-8305-8277957B4C34}"/>
            </c:ext>
          </c:extLst>
        </c:ser>
        <c:ser>
          <c:idx val="4"/>
          <c:order val="4"/>
          <c:tx>
            <c:strRef>
              <c:f>Befragung!$ER$52</c:f>
              <c:strCache>
                <c:ptCount val="1"/>
                <c:pt idx="0">
                  <c:v>Nicht relevant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Befragung!$ES$28:$EW$28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Befragung!$ES$52:$EW$52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2-4017-8305-8277957B4C34}"/>
            </c:ext>
          </c:extLst>
        </c:ser>
        <c:ser>
          <c:idx val="5"/>
          <c:order val="5"/>
          <c:tx>
            <c:strRef>
              <c:f>Befragung!$ER$53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Befragung!$ES$28:$EW$28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Befragung!$ES$53:$EW$53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02-4017-8305-8277957B4C34}"/>
            </c:ext>
          </c:extLst>
        </c:ser>
        <c:ser>
          <c:idx val="6"/>
          <c:order val="6"/>
          <c:tx>
            <c:strRef>
              <c:f>Befragung!$ER$54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Befragung!$ES$28:$EW$28</c:f>
              <c:strCache>
                <c:ptCount val="5"/>
                <c:pt idx="0">
                  <c:v>Eigener Bereich</c:v>
                </c:pt>
                <c:pt idx="1">
                  <c:v>TIER 1</c:v>
                </c:pt>
                <c:pt idx="2">
                  <c:v>TIER 2</c:v>
                </c:pt>
                <c:pt idx="3">
                  <c:v>TIER 3</c:v>
                </c:pt>
                <c:pt idx="4">
                  <c:v>TIER 4</c:v>
                </c:pt>
              </c:strCache>
            </c:strRef>
          </c:cat>
          <c:val>
            <c:numRef>
              <c:f>Befragung!$ES$54:$EW$54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02-4017-8305-8277957B4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540831"/>
        <c:axId val="480543743"/>
      </c:barChart>
      <c:catAx>
        <c:axId val="4805408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543743"/>
        <c:crosses val="autoZero"/>
        <c:auto val="1"/>
        <c:lblAlgn val="ctr"/>
        <c:lblOffset val="100"/>
        <c:noMultiLvlLbl val="0"/>
      </c:catAx>
      <c:valAx>
        <c:axId val="48054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54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B0C-447A-807F-497E65544B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B0C-447A-807F-497E65544B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B0C-447A-807F-497E65544B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0C-447A-807F-497E65544B72}"/>
              </c:ext>
            </c:extLst>
          </c:dPt>
          <c:dPt>
            <c:idx val="4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0C-447A-807F-497E65544B72}"/>
              </c:ext>
            </c:extLst>
          </c:dPt>
          <c:dLbls>
            <c:dLbl>
              <c:idx val="0"/>
              <c:layout>
                <c:manualLayout>
                  <c:x val="7.9940038676501249E-2"/>
                  <c:y val="8.0952864079397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0C-447A-807F-497E65544B72}"/>
                </c:ext>
              </c:extLst>
            </c:dLbl>
            <c:dLbl>
              <c:idx val="1"/>
              <c:layout>
                <c:manualLayout>
                  <c:x val="-8.5935541577239025E-2"/>
                  <c:y val="6.071464805954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0C-447A-807F-497E65544B72}"/>
                </c:ext>
              </c:extLst>
            </c:dLbl>
            <c:dLbl>
              <c:idx val="2"/>
              <c:layout>
                <c:manualLayout>
                  <c:x val="-9.1931044477976676E-2"/>
                  <c:y val="-8.4325900082705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0C-447A-807F-497E65544B72}"/>
                </c:ext>
              </c:extLst>
            </c:dLbl>
            <c:dLbl>
              <c:idx val="3"/>
              <c:layout>
                <c:manualLayout>
                  <c:x val="-0.1378965667169649"/>
                  <c:y val="-2.69842880264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0C-447A-807F-497E65544B72}"/>
                </c:ext>
              </c:extLst>
            </c:dLbl>
            <c:dLbl>
              <c:idx val="4"/>
              <c:layout>
                <c:manualLayout>
                  <c:x val="-4.7964023205900833E-2"/>
                  <c:y val="-8.43259000827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0C-447A-807F-497E65544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Befragung!$EX$48:$EX$52</c:f>
              <c:strCache>
                <c:ptCount val="5"/>
                <c:pt idx="0">
                  <c:v>Jährlich</c:v>
                </c:pt>
                <c:pt idx="1">
                  <c:v>Nur bei Bedarf</c:v>
                </c:pt>
                <c:pt idx="2">
                  <c:v>Nie</c:v>
                </c:pt>
                <c:pt idx="3">
                  <c:v>Keine Angabe</c:v>
                </c:pt>
                <c:pt idx="4">
                  <c:v>Nicht befüllt</c:v>
                </c:pt>
              </c:strCache>
            </c:strRef>
          </c:cat>
          <c:val>
            <c:numRef>
              <c:f>Befragung!$EZ$48:$EZ$52</c:f>
              <c:numCache>
                <c:formatCode>0.0%</c:formatCode>
                <c:ptCount val="5"/>
                <c:pt idx="0">
                  <c:v>0.55555555555555558</c:v>
                </c:pt>
                <c:pt idx="1">
                  <c:v>0.3888888888888889</c:v>
                </c:pt>
                <c:pt idx="2">
                  <c:v>0</c:v>
                </c:pt>
                <c:pt idx="3">
                  <c:v>0</c:v>
                </c:pt>
                <c:pt idx="4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C-447A-807F-497E65544B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7BF-43EC-9339-63CF0CF521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BF-43EC-9339-63CF0CF521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7BF-43EC-9339-63CF0CF521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BF-43EC-9339-63CF0CF521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7BF-43EC-9339-63CF0CF52192}"/>
              </c:ext>
            </c:extLst>
          </c:dPt>
          <c:dPt>
            <c:idx val="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BF-43EC-9339-63CF0CF52192}"/>
              </c:ext>
            </c:extLst>
          </c:dPt>
          <c:dLbls>
            <c:dLbl>
              <c:idx val="0"/>
              <c:layout>
                <c:manualLayout>
                  <c:x val="8.3945439430296573E-2"/>
                  <c:y val="3.169493005902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BF-43EC-9339-63CF0CF52192}"/>
                </c:ext>
              </c:extLst>
            </c:dLbl>
            <c:dLbl>
              <c:idx val="1"/>
              <c:layout>
                <c:manualLayout>
                  <c:x val="-0.10073452731635589"/>
                  <c:y val="7.3294525761489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019790349806028E-2"/>
                      <c:h val="4.3521256816281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7BF-43EC-9339-63CF0CF52192}"/>
                </c:ext>
              </c:extLst>
            </c:dLbl>
            <c:dLbl>
              <c:idx val="2"/>
              <c:layout>
                <c:manualLayout>
                  <c:x val="-0.10792985069609561"/>
                  <c:y val="-5.942799386066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BF-43EC-9339-63CF0CF52192}"/>
                </c:ext>
              </c:extLst>
            </c:dLbl>
            <c:dLbl>
              <c:idx val="3"/>
              <c:layout>
                <c:manualLayout>
                  <c:x val="-9.5937645063196131E-2"/>
                  <c:y val="-5.942799386066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BF-43EC-9339-63CF0CF52192}"/>
                </c:ext>
              </c:extLst>
            </c:dLbl>
            <c:dLbl>
              <c:idx val="4"/>
              <c:layout>
                <c:manualLayout>
                  <c:x val="-8.1546998303716672E-2"/>
                  <c:y val="-9.1122923919689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BF-43EC-9339-63CF0CF52192}"/>
                </c:ext>
              </c:extLst>
            </c:dLbl>
            <c:dLbl>
              <c:idx val="5"/>
              <c:layout>
                <c:manualLayout>
                  <c:x val="-4.3171940278438327E-2"/>
                  <c:y val="-9.9046656434445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BF-43EC-9339-63CF0CF52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Befragung!$FA$48:$FA$53</c:f>
              <c:strCache>
                <c:ptCount val="6"/>
                <c:pt idx="0">
                  <c:v>Risikomatrix</c:v>
                </c:pt>
                <c:pt idx="1">
                  <c:v>Risikoerwartungswert</c:v>
                </c:pt>
                <c:pt idx="2">
                  <c:v>Failure Mode and Effect Analysis (FMEA)</c:v>
                </c:pt>
                <c:pt idx="3">
                  <c:v>Wahrscheinlichkeitsverteilung</c:v>
                </c:pt>
                <c:pt idx="4">
                  <c:v>Erfahrungskurve</c:v>
                </c:pt>
                <c:pt idx="5">
                  <c:v>Keine</c:v>
                </c:pt>
              </c:strCache>
            </c:strRef>
          </c:cat>
          <c:val>
            <c:numRef>
              <c:f>Befragung!$FC$48:$FC$53</c:f>
              <c:numCache>
                <c:formatCode>0.0%</c:formatCode>
                <c:ptCount val="6"/>
                <c:pt idx="0">
                  <c:v>0.65</c:v>
                </c:pt>
                <c:pt idx="1">
                  <c:v>0.1</c:v>
                </c:pt>
                <c:pt idx="2">
                  <c:v>0.1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3EC-9339-63CF0CF52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Befragung!$FG$48</c:f>
              <c:strCache>
                <c:ptCount val="1"/>
                <c:pt idx="0">
                  <c:v>Sehr groß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Befragung!$FH$27:$FS$27</c:f>
              <c:strCache>
                <c:ptCount val="12"/>
                <c:pt idx="0">
                  <c:v>Sonstiges</c:v>
                </c:pt>
                <c:pt idx="1">
                  <c:v>Einhaltung von Menschenrechten</c:v>
                </c:pt>
                <c:pt idx="2">
                  <c:v>Risikomanagement mit Lieferanten</c:v>
                </c:pt>
                <c:pt idx="3">
                  <c:v>Vertragsgestaltung mit Lieferanten</c:v>
                </c:pt>
                <c:pt idx="4">
                  <c:v>Allgemeine Berichtspflichten</c:v>
                </c:pt>
                <c:pt idx="5">
                  <c:v>Bußgelder bei Verstößen</c:v>
                </c:pt>
                <c:pt idx="6">
                  <c:v>Klagemöglichkeiten von Betroffenen im Land ihres Unternehmenssitzes</c:v>
                </c:pt>
                <c:pt idx="7">
                  <c:v>Mehraufwand (Kosten) durch Bürokratie/Dokumentation</c:v>
                </c:pt>
                <c:pt idx="8">
                  <c:v>Image-/Reputationsschäden bei Nicht-Beachtung</c:v>
                </c:pt>
                <c:pt idx="9">
                  <c:v>Wettbewerbsnachteile</c:v>
                </c:pt>
                <c:pt idx="10">
                  <c:v>Widersprüchliche nationale Gesetzgebung</c:v>
                </c:pt>
                <c:pt idx="11">
                  <c:v>Widersprüchliche internationale Gesetzgebung</c:v>
                </c:pt>
              </c:strCache>
            </c:strRef>
          </c:cat>
          <c:val>
            <c:numRef>
              <c:f>Befragung!$FH$48:$FS$48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12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2-4EE1-AB6A-34D7AE9439DC}"/>
            </c:ext>
          </c:extLst>
        </c:ser>
        <c:ser>
          <c:idx val="1"/>
          <c:order val="1"/>
          <c:tx>
            <c:strRef>
              <c:f>Befragung!$FG$49</c:f>
              <c:strCache>
                <c:ptCount val="1"/>
                <c:pt idx="0">
                  <c:v>Groß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Befragung!$FH$27:$FS$27</c:f>
              <c:strCache>
                <c:ptCount val="12"/>
                <c:pt idx="0">
                  <c:v>Sonstiges</c:v>
                </c:pt>
                <c:pt idx="1">
                  <c:v>Einhaltung von Menschenrechten</c:v>
                </c:pt>
                <c:pt idx="2">
                  <c:v>Risikomanagement mit Lieferanten</c:v>
                </c:pt>
                <c:pt idx="3">
                  <c:v>Vertragsgestaltung mit Lieferanten</c:v>
                </c:pt>
                <c:pt idx="4">
                  <c:v>Allgemeine Berichtspflichten</c:v>
                </c:pt>
                <c:pt idx="5">
                  <c:v>Bußgelder bei Verstößen</c:v>
                </c:pt>
                <c:pt idx="6">
                  <c:v>Klagemöglichkeiten von Betroffenen im Land ihres Unternehmenssitzes</c:v>
                </c:pt>
                <c:pt idx="7">
                  <c:v>Mehraufwand (Kosten) durch Bürokratie/Dokumentation</c:v>
                </c:pt>
                <c:pt idx="8">
                  <c:v>Image-/Reputationsschäden bei Nicht-Beachtung</c:v>
                </c:pt>
                <c:pt idx="9">
                  <c:v>Wettbewerbsnachteile</c:v>
                </c:pt>
                <c:pt idx="10">
                  <c:v>Widersprüchliche nationale Gesetzgebung</c:v>
                </c:pt>
                <c:pt idx="11">
                  <c:v>Widersprüchliche internationale Gesetzgebung</c:v>
                </c:pt>
              </c:strCache>
            </c:strRef>
          </c:cat>
          <c:val>
            <c:numRef>
              <c:f>Befragung!$FH$49:$FS$49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2-4EE1-AB6A-34D7AE9439DC}"/>
            </c:ext>
          </c:extLst>
        </c:ser>
        <c:ser>
          <c:idx val="2"/>
          <c:order val="2"/>
          <c:tx>
            <c:strRef>
              <c:f>Befragung!$FG$50</c:f>
              <c:strCache>
                <c:ptCount val="1"/>
                <c:pt idx="0">
                  <c:v>Gering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Befragung!$FH$27:$FS$27</c:f>
              <c:strCache>
                <c:ptCount val="12"/>
                <c:pt idx="0">
                  <c:v>Sonstiges</c:v>
                </c:pt>
                <c:pt idx="1">
                  <c:v>Einhaltung von Menschenrechten</c:v>
                </c:pt>
                <c:pt idx="2">
                  <c:v>Risikomanagement mit Lieferanten</c:v>
                </c:pt>
                <c:pt idx="3">
                  <c:v>Vertragsgestaltung mit Lieferanten</c:v>
                </c:pt>
                <c:pt idx="4">
                  <c:v>Allgemeine Berichtspflichten</c:v>
                </c:pt>
                <c:pt idx="5">
                  <c:v>Bußgelder bei Verstößen</c:v>
                </c:pt>
                <c:pt idx="6">
                  <c:v>Klagemöglichkeiten von Betroffenen im Land ihres Unternehmenssitzes</c:v>
                </c:pt>
                <c:pt idx="7">
                  <c:v>Mehraufwand (Kosten) durch Bürokratie/Dokumentation</c:v>
                </c:pt>
                <c:pt idx="8">
                  <c:v>Image-/Reputationsschäden bei Nicht-Beachtung</c:v>
                </c:pt>
                <c:pt idx="9">
                  <c:v>Wettbewerbsnachteile</c:v>
                </c:pt>
                <c:pt idx="10">
                  <c:v>Widersprüchliche nationale Gesetzgebung</c:v>
                </c:pt>
                <c:pt idx="11">
                  <c:v>Widersprüchliche internationale Gesetzgebung</c:v>
                </c:pt>
              </c:strCache>
            </c:strRef>
          </c:cat>
          <c:val>
            <c:numRef>
              <c:f>Befragung!$FH$50:$FS$50</c:f>
              <c:numCache>
                <c:formatCode>General</c:formatCode>
                <c:ptCount val="12"/>
                <c:pt idx="0">
                  <c:v>0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2-4EE1-AB6A-34D7AE9439DC}"/>
            </c:ext>
          </c:extLst>
        </c:ser>
        <c:ser>
          <c:idx val="3"/>
          <c:order val="3"/>
          <c:tx>
            <c:strRef>
              <c:f>Befragung!$FG$51</c:f>
              <c:strCache>
                <c:ptCount val="1"/>
                <c:pt idx="0">
                  <c:v>Sehr gering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Befragung!$FH$27:$FS$27</c:f>
              <c:strCache>
                <c:ptCount val="12"/>
                <c:pt idx="0">
                  <c:v>Sonstiges</c:v>
                </c:pt>
                <c:pt idx="1">
                  <c:v>Einhaltung von Menschenrechten</c:v>
                </c:pt>
                <c:pt idx="2">
                  <c:v>Risikomanagement mit Lieferanten</c:v>
                </c:pt>
                <c:pt idx="3">
                  <c:v>Vertragsgestaltung mit Lieferanten</c:v>
                </c:pt>
                <c:pt idx="4">
                  <c:v>Allgemeine Berichtspflichten</c:v>
                </c:pt>
                <c:pt idx="5">
                  <c:v>Bußgelder bei Verstößen</c:v>
                </c:pt>
                <c:pt idx="6">
                  <c:v>Klagemöglichkeiten von Betroffenen im Land ihres Unternehmenssitzes</c:v>
                </c:pt>
                <c:pt idx="7">
                  <c:v>Mehraufwand (Kosten) durch Bürokratie/Dokumentation</c:v>
                </c:pt>
                <c:pt idx="8">
                  <c:v>Image-/Reputationsschäden bei Nicht-Beachtung</c:v>
                </c:pt>
                <c:pt idx="9">
                  <c:v>Wettbewerbsnachteile</c:v>
                </c:pt>
                <c:pt idx="10">
                  <c:v>Widersprüchliche nationale Gesetzgebung</c:v>
                </c:pt>
                <c:pt idx="11">
                  <c:v>Widersprüchliche internationale Gesetzgebung</c:v>
                </c:pt>
              </c:strCache>
            </c:strRef>
          </c:cat>
          <c:val>
            <c:numRef>
              <c:f>Befragung!$FH$51:$FS$51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2-4EE1-AB6A-34D7AE9439DC}"/>
            </c:ext>
          </c:extLst>
        </c:ser>
        <c:ser>
          <c:idx val="4"/>
          <c:order val="4"/>
          <c:tx>
            <c:strRef>
              <c:f>Befragung!$FG$52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Befragung!$FH$27:$FS$27</c:f>
              <c:strCache>
                <c:ptCount val="12"/>
                <c:pt idx="0">
                  <c:v>Sonstiges</c:v>
                </c:pt>
                <c:pt idx="1">
                  <c:v>Einhaltung von Menschenrechten</c:v>
                </c:pt>
                <c:pt idx="2">
                  <c:v>Risikomanagement mit Lieferanten</c:v>
                </c:pt>
                <c:pt idx="3">
                  <c:v>Vertragsgestaltung mit Lieferanten</c:v>
                </c:pt>
                <c:pt idx="4">
                  <c:v>Allgemeine Berichtspflichten</c:v>
                </c:pt>
                <c:pt idx="5">
                  <c:v>Bußgelder bei Verstößen</c:v>
                </c:pt>
                <c:pt idx="6">
                  <c:v>Klagemöglichkeiten von Betroffenen im Land ihres Unternehmenssitzes</c:v>
                </c:pt>
                <c:pt idx="7">
                  <c:v>Mehraufwand (Kosten) durch Bürokratie/Dokumentation</c:v>
                </c:pt>
                <c:pt idx="8">
                  <c:v>Image-/Reputationsschäden bei Nicht-Beachtung</c:v>
                </c:pt>
                <c:pt idx="9">
                  <c:v>Wettbewerbsnachteile</c:v>
                </c:pt>
                <c:pt idx="10">
                  <c:v>Widersprüchliche nationale Gesetzgebung</c:v>
                </c:pt>
                <c:pt idx="11">
                  <c:v>Widersprüchliche internationale Gesetzgebung</c:v>
                </c:pt>
              </c:strCache>
            </c:strRef>
          </c:cat>
          <c:val>
            <c:numRef>
              <c:f>Befragung!$FH$52:$FS$52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2-4EE1-AB6A-34D7AE9439DC}"/>
            </c:ext>
          </c:extLst>
        </c:ser>
        <c:ser>
          <c:idx val="5"/>
          <c:order val="5"/>
          <c:tx>
            <c:strRef>
              <c:f>Befragung!$FG$53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Befragung!$FH$27:$FS$27</c:f>
              <c:strCache>
                <c:ptCount val="12"/>
                <c:pt idx="0">
                  <c:v>Sonstiges</c:v>
                </c:pt>
                <c:pt idx="1">
                  <c:v>Einhaltung von Menschenrechten</c:v>
                </c:pt>
                <c:pt idx="2">
                  <c:v>Risikomanagement mit Lieferanten</c:v>
                </c:pt>
                <c:pt idx="3">
                  <c:v>Vertragsgestaltung mit Lieferanten</c:v>
                </c:pt>
                <c:pt idx="4">
                  <c:v>Allgemeine Berichtspflichten</c:v>
                </c:pt>
                <c:pt idx="5">
                  <c:v>Bußgelder bei Verstößen</c:v>
                </c:pt>
                <c:pt idx="6">
                  <c:v>Klagemöglichkeiten von Betroffenen im Land ihres Unternehmenssitzes</c:v>
                </c:pt>
                <c:pt idx="7">
                  <c:v>Mehraufwand (Kosten) durch Bürokratie/Dokumentation</c:v>
                </c:pt>
                <c:pt idx="8">
                  <c:v>Image-/Reputationsschäden bei Nicht-Beachtung</c:v>
                </c:pt>
                <c:pt idx="9">
                  <c:v>Wettbewerbsnachteile</c:v>
                </c:pt>
                <c:pt idx="10">
                  <c:v>Widersprüchliche nationale Gesetzgebung</c:v>
                </c:pt>
                <c:pt idx="11">
                  <c:v>Widersprüchliche internationale Gesetzgebung</c:v>
                </c:pt>
              </c:strCache>
            </c:strRef>
          </c:cat>
          <c:val>
            <c:numRef>
              <c:f>Befragung!$FH$53:$FS$53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52-4EE1-AB6A-34D7AE9439DC}"/>
            </c:ext>
          </c:extLst>
        </c:ser>
        <c:ser>
          <c:idx val="6"/>
          <c:order val="6"/>
          <c:tx>
            <c:strRef>
              <c:f>Befragung!$FG$54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Befragung!$FH$27:$FS$27</c:f>
              <c:strCache>
                <c:ptCount val="12"/>
                <c:pt idx="0">
                  <c:v>Sonstiges</c:v>
                </c:pt>
                <c:pt idx="1">
                  <c:v>Einhaltung von Menschenrechten</c:v>
                </c:pt>
                <c:pt idx="2">
                  <c:v>Risikomanagement mit Lieferanten</c:v>
                </c:pt>
                <c:pt idx="3">
                  <c:v>Vertragsgestaltung mit Lieferanten</c:v>
                </c:pt>
                <c:pt idx="4">
                  <c:v>Allgemeine Berichtspflichten</c:v>
                </c:pt>
                <c:pt idx="5">
                  <c:v>Bußgelder bei Verstößen</c:v>
                </c:pt>
                <c:pt idx="6">
                  <c:v>Klagemöglichkeiten von Betroffenen im Land ihres Unternehmenssitzes</c:v>
                </c:pt>
                <c:pt idx="7">
                  <c:v>Mehraufwand (Kosten) durch Bürokratie/Dokumentation</c:v>
                </c:pt>
                <c:pt idx="8">
                  <c:v>Image-/Reputationsschäden bei Nicht-Beachtung</c:v>
                </c:pt>
                <c:pt idx="9">
                  <c:v>Wettbewerbsnachteile</c:v>
                </c:pt>
                <c:pt idx="10">
                  <c:v>Widersprüchliche nationale Gesetzgebung</c:v>
                </c:pt>
                <c:pt idx="11">
                  <c:v>Widersprüchliche internationale Gesetzgebung</c:v>
                </c:pt>
              </c:strCache>
            </c:strRef>
          </c:cat>
          <c:val>
            <c:numRef>
              <c:f>Befragung!$FH$54:$FS$54</c:f>
              <c:numCache>
                <c:formatCode>General</c:formatCode>
                <c:ptCount val="12"/>
                <c:pt idx="0">
                  <c:v>18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52-4EE1-AB6A-34D7AE94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838655"/>
        <c:axId val="120836159"/>
      </c:barChart>
      <c:catAx>
        <c:axId val="120838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0836159"/>
        <c:crosses val="autoZero"/>
        <c:auto val="1"/>
        <c:lblAlgn val="ctr"/>
        <c:lblOffset val="100"/>
        <c:noMultiLvlLbl val="0"/>
      </c:catAx>
      <c:valAx>
        <c:axId val="120836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083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2A8-46FB-9B06-1FAA350472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A8-46FB-9B06-1FAA350472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A8-46FB-9B06-1FAA350472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2A8-46FB-9B06-1FAA35047220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8.304498269896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A8-46FB-9B06-1FAA35047220}"/>
                </c:ext>
              </c:extLst>
            </c:dLbl>
            <c:dLbl>
              <c:idx val="1"/>
              <c:layout>
                <c:manualLayout>
                  <c:x val="-0.18256768428417811"/>
                  <c:y val="-4.1522491349480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A8-46FB-9B06-1FAA35047220}"/>
                </c:ext>
              </c:extLst>
            </c:dLbl>
            <c:dLbl>
              <c:idx val="2"/>
              <c:layout>
                <c:manualLayout>
                  <c:x val="-0.17145660256571355"/>
                  <c:y val="-8.304498269896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A8-46FB-9B06-1FAA35047220}"/>
                </c:ext>
              </c:extLst>
            </c:dLbl>
            <c:dLbl>
              <c:idx val="3"/>
              <c:layout>
                <c:manualLayout>
                  <c:x val="-0.11990359064978769"/>
                  <c:y val="-0.12918108419838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A8-46FB-9B06-1FAA35047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Befragung!$D$48:$D$51</c:f>
              <c:strCache>
                <c:ptCount val="4"/>
                <c:pt idx="0">
                  <c:v>Großunternehmen</c:v>
                </c:pt>
                <c:pt idx="1">
                  <c:v>Mittleres Unternehmen</c:v>
                </c:pt>
                <c:pt idx="2">
                  <c:v>Kleinunternehmen</c:v>
                </c:pt>
                <c:pt idx="3">
                  <c:v>Kleinstunternehmen</c:v>
                </c:pt>
              </c:strCache>
            </c:strRef>
          </c:cat>
          <c:val>
            <c:numRef>
              <c:f>Befragung!$F$48:$F$51</c:f>
              <c:numCache>
                <c:formatCode>0.0%</c:formatCode>
                <c:ptCount val="4"/>
                <c:pt idx="0">
                  <c:v>0.72222222222222221</c:v>
                </c:pt>
                <c:pt idx="1">
                  <c:v>0.16666666666666666</c:v>
                </c:pt>
                <c:pt idx="2">
                  <c:v>0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8-46FB-9B06-1FAA35047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Befragung!$FT$48</c:f>
              <c:strCache>
                <c:ptCount val="1"/>
                <c:pt idx="0">
                  <c:v>Sehr groß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Befragung!$FU$27:$GD$27</c:f>
              <c:strCache>
                <c:ptCount val="10"/>
                <c:pt idx="0">
                  <c:v>Sonstiges</c:v>
                </c:pt>
                <c:pt idx="1">
                  <c:v>Schafft Versorgungssicherheit in den Lieferketten
(Reduzierung der Risiken, Erhöhung der Resilienz)</c:v>
                </c:pt>
                <c:pt idx="2">
                  <c:v>Erleichtert die Umsetzung von Zielen und Pflichten im unternehmerischen Klimaschutz</c:v>
                </c:pt>
                <c:pt idx="3">
                  <c:v>Fördert Innovationstätigkeit</c:v>
                </c:pt>
                <c:pt idx="4">
                  <c:v>Bringt mehr Klarheit für Wirtschaftstreibende hinsichtlich künftiger regulatorischer Vorgaben</c:v>
                </c:pt>
                <c:pt idx="5">
                  <c:v>Nachhaltigkeit als Wert und Leitbild des Unternehmens</c:v>
                </c:pt>
                <c:pt idx="6">
                  <c:v>Imageverbesserung durch Beachtung</c:v>
                </c:pt>
                <c:pt idx="7">
                  <c:v>Schafft allgemein Wettbewerbsvorteile</c:v>
                </c:pt>
                <c:pt idx="8">
                  <c:v>Schafft neue Absatzmöglichkeiten in EU-Ländern</c:v>
                </c:pt>
                <c:pt idx="9">
                  <c:v>Schafft neue Absatzmöglichkeiten in Nicht-EU-Ländern</c:v>
                </c:pt>
              </c:strCache>
            </c:strRef>
          </c:cat>
          <c:val>
            <c:numRef>
              <c:f>Befragung!$FU$48:$GD$48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2-453B-927C-9C175F629ED1}"/>
            </c:ext>
          </c:extLst>
        </c:ser>
        <c:ser>
          <c:idx val="1"/>
          <c:order val="1"/>
          <c:tx>
            <c:strRef>
              <c:f>Befragung!$FT$49</c:f>
              <c:strCache>
                <c:ptCount val="1"/>
                <c:pt idx="0">
                  <c:v>Groß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Befragung!$FU$27:$GD$27</c:f>
              <c:strCache>
                <c:ptCount val="10"/>
                <c:pt idx="0">
                  <c:v>Sonstiges</c:v>
                </c:pt>
                <c:pt idx="1">
                  <c:v>Schafft Versorgungssicherheit in den Lieferketten
(Reduzierung der Risiken, Erhöhung der Resilienz)</c:v>
                </c:pt>
                <c:pt idx="2">
                  <c:v>Erleichtert die Umsetzung von Zielen und Pflichten im unternehmerischen Klimaschutz</c:v>
                </c:pt>
                <c:pt idx="3">
                  <c:v>Fördert Innovationstätigkeit</c:v>
                </c:pt>
                <c:pt idx="4">
                  <c:v>Bringt mehr Klarheit für Wirtschaftstreibende hinsichtlich künftiger regulatorischer Vorgaben</c:v>
                </c:pt>
                <c:pt idx="5">
                  <c:v>Nachhaltigkeit als Wert und Leitbild des Unternehmens</c:v>
                </c:pt>
                <c:pt idx="6">
                  <c:v>Imageverbesserung durch Beachtung</c:v>
                </c:pt>
                <c:pt idx="7">
                  <c:v>Schafft allgemein Wettbewerbsvorteile</c:v>
                </c:pt>
                <c:pt idx="8">
                  <c:v>Schafft neue Absatzmöglichkeiten in EU-Ländern</c:v>
                </c:pt>
                <c:pt idx="9">
                  <c:v>Schafft neue Absatzmöglichkeiten in Nicht-EU-Ländern</c:v>
                </c:pt>
              </c:strCache>
            </c:strRef>
          </c:cat>
          <c:val>
            <c:numRef>
              <c:f>Befragung!$FU$49:$GD$49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2-453B-927C-9C175F629ED1}"/>
            </c:ext>
          </c:extLst>
        </c:ser>
        <c:ser>
          <c:idx val="2"/>
          <c:order val="2"/>
          <c:tx>
            <c:strRef>
              <c:f>Befragung!$FT$50</c:f>
              <c:strCache>
                <c:ptCount val="1"/>
                <c:pt idx="0">
                  <c:v>Gering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Befragung!$FU$27:$GD$27</c:f>
              <c:strCache>
                <c:ptCount val="10"/>
                <c:pt idx="0">
                  <c:v>Sonstiges</c:v>
                </c:pt>
                <c:pt idx="1">
                  <c:v>Schafft Versorgungssicherheit in den Lieferketten
(Reduzierung der Risiken, Erhöhung der Resilienz)</c:v>
                </c:pt>
                <c:pt idx="2">
                  <c:v>Erleichtert die Umsetzung von Zielen und Pflichten im unternehmerischen Klimaschutz</c:v>
                </c:pt>
                <c:pt idx="3">
                  <c:v>Fördert Innovationstätigkeit</c:v>
                </c:pt>
                <c:pt idx="4">
                  <c:v>Bringt mehr Klarheit für Wirtschaftstreibende hinsichtlich künftiger regulatorischer Vorgaben</c:v>
                </c:pt>
                <c:pt idx="5">
                  <c:v>Nachhaltigkeit als Wert und Leitbild des Unternehmens</c:v>
                </c:pt>
                <c:pt idx="6">
                  <c:v>Imageverbesserung durch Beachtung</c:v>
                </c:pt>
                <c:pt idx="7">
                  <c:v>Schafft allgemein Wettbewerbsvorteile</c:v>
                </c:pt>
                <c:pt idx="8">
                  <c:v>Schafft neue Absatzmöglichkeiten in EU-Ländern</c:v>
                </c:pt>
                <c:pt idx="9">
                  <c:v>Schafft neue Absatzmöglichkeiten in Nicht-EU-Ländern</c:v>
                </c:pt>
              </c:strCache>
            </c:strRef>
          </c:cat>
          <c:val>
            <c:numRef>
              <c:f>Befragung!$FU$50:$GD$50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2-453B-927C-9C175F629ED1}"/>
            </c:ext>
          </c:extLst>
        </c:ser>
        <c:ser>
          <c:idx val="3"/>
          <c:order val="3"/>
          <c:tx>
            <c:strRef>
              <c:f>Befragung!$FT$51</c:f>
              <c:strCache>
                <c:ptCount val="1"/>
                <c:pt idx="0">
                  <c:v>Sehr gering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Befragung!$FU$27:$GD$27</c:f>
              <c:strCache>
                <c:ptCount val="10"/>
                <c:pt idx="0">
                  <c:v>Sonstiges</c:v>
                </c:pt>
                <c:pt idx="1">
                  <c:v>Schafft Versorgungssicherheit in den Lieferketten
(Reduzierung der Risiken, Erhöhung der Resilienz)</c:v>
                </c:pt>
                <c:pt idx="2">
                  <c:v>Erleichtert die Umsetzung von Zielen und Pflichten im unternehmerischen Klimaschutz</c:v>
                </c:pt>
                <c:pt idx="3">
                  <c:v>Fördert Innovationstätigkeit</c:v>
                </c:pt>
                <c:pt idx="4">
                  <c:v>Bringt mehr Klarheit für Wirtschaftstreibende hinsichtlich künftiger regulatorischer Vorgaben</c:v>
                </c:pt>
                <c:pt idx="5">
                  <c:v>Nachhaltigkeit als Wert und Leitbild des Unternehmens</c:v>
                </c:pt>
                <c:pt idx="6">
                  <c:v>Imageverbesserung durch Beachtung</c:v>
                </c:pt>
                <c:pt idx="7">
                  <c:v>Schafft allgemein Wettbewerbsvorteile</c:v>
                </c:pt>
                <c:pt idx="8">
                  <c:v>Schafft neue Absatzmöglichkeiten in EU-Ländern</c:v>
                </c:pt>
                <c:pt idx="9">
                  <c:v>Schafft neue Absatzmöglichkeiten in Nicht-EU-Ländern</c:v>
                </c:pt>
              </c:strCache>
            </c:strRef>
          </c:cat>
          <c:val>
            <c:numRef>
              <c:f>Befragung!$FU$51:$GD$51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72-453B-927C-9C175F629ED1}"/>
            </c:ext>
          </c:extLst>
        </c:ser>
        <c:ser>
          <c:idx val="4"/>
          <c:order val="4"/>
          <c:tx>
            <c:strRef>
              <c:f>Befragung!$FT$52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Befragung!$FU$27:$GD$27</c:f>
              <c:strCache>
                <c:ptCount val="10"/>
                <c:pt idx="0">
                  <c:v>Sonstiges</c:v>
                </c:pt>
                <c:pt idx="1">
                  <c:v>Schafft Versorgungssicherheit in den Lieferketten
(Reduzierung der Risiken, Erhöhung der Resilienz)</c:v>
                </c:pt>
                <c:pt idx="2">
                  <c:v>Erleichtert die Umsetzung von Zielen und Pflichten im unternehmerischen Klimaschutz</c:v>
                </c:pt>
                <c:pt idx="3">
                  <c:v>Fördert Innovationstätigkeit</c:v>
                </c:pt>
                <c:pt idx="4">
                  <c:v>Bringt mehr Klarheit für Wirtschaftstreibende hinsichtlich künftiger regulatorischer Vorgaben</c:v>
                </c:pt>
                <c:pt idx="5">
                  <c:v>Nachhaltigkeit als Wert und Leitbild des Unternehmens</c:v>
                </c:pt>
                <c:pt idx="6">
                  <c:v>Imageverbesserung durch Beachtung</c:v>
                </c:pt>
                <c:pt idx="7">
                  <c:v>Schafft allgemein Wettbewerbsvorteile</c:v>
                </c:pt>
                <c:pt idx="8">
                  <c:v>Schafft neue Absatzmöglichkeiten in EU-Ländern</c:v>
                </c:pt>
                <c:pt idx="9">
                  <c:v>Schafft neue Absatzmöglichkeiten in Nicht-EU-Ländern</c:v>
                </c:pt>
              </c:strCache>
            </c:strRef>
          </c:cat>
          <c:val>
            <c:numRef>
              <c:f>Befragung!$FU$52:$GD$52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2-453B-927C-9C175F629ED1}"/>
            </c:ext>
          </c:extLst>
        </c:ser>
        <c:ser>
          <c:idx val="5"/>
          <c:order val="5"/>
          <c:tx>
            <c:strRef>
              <c:f>Befragung!$FT$53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Befragung!$FU$27:$GD$27</c:f>
              <c:strCache>
                <c:ptCount val="10"/>
                <c:pt idx="0">
                  <c:v>Sonstiges</c:v>
                </c:pt>
                <c:pt idx="1">
                  <c:v>Schafft Versorgungssicherheit in den Lieferketten
(Reduzierung der Risiken, Erhöhung der Resilienz)</c:v>
                </c:pt>
                <c:pt idx="2">
                  <c:v>Erleichtert die Umsetzung von Zielen und Pflichten im unternehmerischen Klimaschutz</c:v>
                </c:pt>
                <c:pt idx="3">
                  <c:v>Fördert Innovationstätigkeit</c:v>
                </c:pt>
                <c:pt idx="4">
                  <c:v>Bringt mehr Klarheit für Wirtschaftstreibende hinsichtlich künftiger regulatorischer Vorgaben</c:v>
                </c:pt>
                <c:pt idx="5">
                  <c:v>Nachhaltigkeit als Wert und Leitbild des Unternehmens</c:v>
                </c:pt>
                <c:pt idx="6">
                  <c:v>Imageverbesserung durch Beachtung</c:v>
                </c:pt>
                <c:pt idx="7">
                  <c:v>Schafft allgemein Wettbewerbsvorteile</c:v>
                </c:pt>
                <c:pt idx="8">
                  <c:v>Schafft neue Absatzmöglichkeiten in EU-Ländern</c:v>
                </c:pt>
                <c:pt idx="9">
                  <c:v>Schafft neue Absatzmöglichkeiten in Nicht-EU-Ländern</c:v>
                </c:pt>
              </c:strCache>
            </c:strRef>
          </c:cat>
          <c:val>
            <c:numRef>
              <c:f>Befragung!$FU$53:$GD$53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72-453B-927C-9C175F629ED1}"/>
            </c:ext>
          </c:extLst>
        </c:ser>
        <c:ser>
          <c:idx val="6"/>
          <c:order val="6"/>
          <c:tx>
            <c:strRef>
              <c:f>Befragung!$FT$54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Befragung!$FU$27:$GD$27</c:f>
              <c:strCache>
                <c:ptCount val="10"/>
                <c:pt idx="0">
                  <c:v>Sonstiges</c:v>
                </c:pt>
                <c:pt idx="1">
                  <c:v>Schafft Versorgungssicherheit in den Lieferketten
(Reduzierung der Risiken, Erhöhung der Resilienz)</c:v>
                </c:pt>
                <c:pt idx="2">
                  <c:v>Erleichtert die Umsetzung von Zielen und Pflichten im unternehmerischen Klimaschutz</c:v>
                </c:pt>
                <c:pt idx="3">
                  <c:v>Fördert Innovationstätigkeit</c:v>
                </c:pt>
                <c:pt idx="4">
                  <c:v>Bringt mehr Klarheit für Wirtschaftstreibende hinsichtlich künftiger regulatorischer Vorgaben</c:v>
                </c:pt>
                <c:pt idx="5">
                  <c:v>Nachhaltigkeit als Wert und Leitbild des Unternehmens</c:v>
                </c:pt>
                <c:pt idx="6">
                  <c:v>Imageverbesserung durch Beachtung</c:v>
                </c:pt>
                <c:pt idx="7">
                  <c:v>Schafft allgemein Wettbewerbsvorteile</c:v>
                </c:pt>
                <c:pt idx="8">
                  <c:v>Schafft neue Absatzmöglichkeiten in EU-Ländern</c:v>
                </c:pt>
                <c:pt idx="9">
                  <c:v>Schafft neue Absatzmöglichkeiten in Nicht-EU-Ländern</c:v>
                </c:pt>
              </c:strCache>
            </c:strRef>
          </c:cat>
          <c:val>
            <c:numRef>
              <c:f>Befragung!$FU$54:$GD$54</c:f>
              <c:numCache>
                <c:formatCode>General</c:formatCode>
                <c:ptCount val="10"/>
                <c:pt idx="0">
                  <c:v>18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72-453B-927C-9C175F62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907967"/>
        <c:axId val="474912959"/>
      </c:barChart>
      <c:catAx>
        <c:axId val="474907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912959"/>
        <c:crosses val="autoZero"/>
        <c:auto val="1"/>
        <c:lblAlgn val="ctr"/>
        <c:lblOffset val="100"/>
        <c:noMultiLvlLbl val="0"/>
      </c:catAx>
      <c:valAx>
        <c:axId val="47491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90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DC-40E8-9BCB-EF14CA514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DC-40E8-9BCB-EF14CA514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DC-40E8-9BCB-EF14CA51489F}"/>
              </c:ext>
            </c:extLst>
          </c:dPt>
          <c:dLbls>
            <c:dLbl>
              <c:idx val="0"/>
              <c:layout>
                <c:manualLayout>
                  <c:x val="0.14177402048532814"/>
                  <c:y val="-9.509106208194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C-40E8-9BCB-EF14CA51489F}"/>
                </c:ext>
              </c:extLst>
            </c:dLbl>
            <c:dLbl>
              <c:idx val="1"/>
              <c:layout>
                <c:manualLayout>
                  <c:x val="0.1876420859364637"/>
                  <c:y val="8.1506624641670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DC-40E8-9BCB-EF14CA51489F}"/>
                </c:ext>
              </c:extLst>
            </c:dLbl>
            <c:dLbl>
              <c:idx val="2"/>
              <c:layout>
                <c:manualLayout>
                  <c:x val="-0.14594384461724955"/>
                  <c:y val="-8.603477045509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DC-40E8-9BCB-EF14CA5148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Befragung!$BH$27:$BJ$27</c:f>
              <c:strCache>
                <c:ptCount val="3"/>
                <c:pt idx="0">
                  <c:v>Möbel und sonstige Waren</c:v>
                </c:pt>
                <c:pt idx="1">
                  <c:v>Energieversorgung (Strom, Gas, Dampf, Kälte)</c:v>
                </c:pt>
                <c:pt idx="2">
                  <c:v>Medizintechnik</c:v>
                </c:pt>
              </c:strCache>
            </c:strRef>
          </c:cat>
          <c:val>
            <c:numRef>
              <c:f>Befragung!$BH$48:$BJ$48</c:f>
              <c:numCache>
                <c:formatCode>0.0%</c:formatCode>
                <c:ptCount val="3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EDC-40E8-9BCB-EF14CA51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1C-4E75-85DB-432367E31C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1C-4E75-85DB-432367E31C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1C-4E75-85DB-432367E31C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1C-4E75-85DB-432367E31C35}"/>
              </c:ext>
            </c:extLst>
          </c:dPt>
          <c:dLbls>
            <c:dLbl>
              <c:idx val="0"/>
              <c:layout>
                <c:manualLayout>
                  <c:x val="0.11680861519379183"/>
                  <c:y val="-0.12903225806451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1C-4E75-85DB-432367E31C35}"/>
                </c:ext>
              </c:extLst>
            </c:dLbl>
            <c:dLbl>
              <c:idx val="1"/>
              <c:layout>
                <c:manualLayout>
                  <c:x val="9.4559355156879188E-2"/>
                  <c:y val="-0.101382488479262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C-4E75-85DB-432367E31C35}"/>
                </c:ext>
              </c:extLst>
            </c:dLbl>
            <c:dLbl>
              <c:idx val="2"/>
              <c:layout>
                <c:manualLayout>
                  <c:x val="0.15019611044159251"/>
                  <c:y val="6.914566475038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1C-4E75-85DB-432367E31C35}"/>
                </c:ext>
              </c:extLst>
            </c:dLbl>
            <c:dLbl>
              <c:idx val="3"/>
              <c:layout>
                <c:manualLayout>
                  <c:x val="-0.11124630018456375"/>
                  <c:y val="-0.12903225806451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1C-4E75-85DB-432367E31C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Befragung!$K$53:$N$53</c:f>
              <c:strCache>
                <c:ptCount val="4"/>
                <c:pt idx="0">
                  <c:v>ab 2027</c:v>
                </c:pt>
                <c:pt idx="1">
                  <c:v>ab 2028</c:v>
                </c:pt>
                <c:pt idx="2">
                  <c:v>ab 2029</c:v>
                </c:pt>
                <c:pt idx="3">
                  <c:v>Trifft nicht zu</c:v>
                </c:pt>
              </c:strCache>
            </c:strRef>
          </c:cat>
          <c:val>
            <c:numRef>
              <c:f>Befragung!$K$55:$N$55</c:f>
              <c:numCache>
                <c:formatCode>0.0%</c:formatCode>
                <c:ptCount val="4"/>
                <c:pt idx="0">
                  <c:v>0.22222222222222221</c:v>
                </c:pt>
                <c:pt idx="1">
                  <c:v>0</c:v>
                </c:pt>
                <c:pt idx="2">
                  <c:v>0.44444444444444442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1C-4E75-85DB-432367E31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D9-4BA1-9636-BA08E41DD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ED9-4BA1-9636-BA08E41DDE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D9-4BA1-9636-BA08E41DDE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ED9-4BA1-9636-BA08E41DDE8E}"/>
              </c:ext>
            </c:extLst>
          </c:dPt>
          <c:dPt>
            <c:idx val="4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ED9-4BA1-9636-BA08E41DDE8E}"/>
              </c:ext>
            </c:extLst>
          </c:dPt>
          <c:dLbls>
            <c:dLbl>
              <c:idx val="0"/>
              <c:layout>
                <c:manualLayout>
                  <c:x val="8.8888888888888781E-2"/>
                  <c:y val="-0.124423963133640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D9-4BA1-9636-BA08E41DDE8E}"/>
                </c:ext>
              </c:extLst>
            </c:dLbl>
            <c:dLbl>
              <c:idx val="1"/>
              <c:layout>
                <c:manualLayout>
                  <c:x val="0.1"/>
                  <c:y val="9.2165898617511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D9-4BA1-9636-BA08E41DDE8E}"/>
                </c:ext>
              </c:extLst>
            </c:dLbl>
            <c:dLbl>
              <c:idx val="2"/>
              <c:layout>
                <c:manualLayout>
                  <c:x val="-0.11944444444444439"/>
                  <c:y val="6.4516129032258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D9-4BA1-9636-BA08E41DDE8E}"/>
                </c:ext>
              </c:extLst>
            </c:dLbl>
            <c:dLbl>
              <c:idx val="3"/>
              <c:layout>
                <c:manualLayout>
                  <c:x val="-9.166666666666666E-2"/>
                  <c:y val="-0.11981566820276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D9-4BA1-9636-BA08E41DDE8E}"/>
                </c:ext>
              </c:extLst>
            </c:dLbl>
            <c:dLbl>
              <c:idx val="4"/>
              <c:layout>
                <c:manualLayout>
                  <c:x val="-9.7128242521861738E-2"/>
                  <c:y val="-0.1198154921710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D9-4BA1-9636-BA08E41DD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Befragung!$F$54:$F$58</c:f>
              <c:strCache>
                <c:ptCount val="5"/>
                <c:pt idx="0">
                  <c:v>&gt; 75 %</c:v>
                </c:pt>
                <c:pt idx="1">
                  <c:v>&gt; 50 - 75 %</c:v>
                </c:pt>
                <c:pt idx="2">
                  <c:v>&gt;= 25 - 50 %</c:v>
                </c:pt>
                <c:pt idx="3">
                  <c:v>&lt; 25 %</c:v>
                </c:pt>
                <c:pt idx="4">
                  <c:v>Nicht befüllt</c:v>
                </c:pt>
              </c:strCache>
            </c:strRef>
          </c:cat>
          <c:val>
            <c:numRef>
              <c:f>Befragung!$H$54:$H$58</c:f>
              <c:numCache>
                <c:formatCode>0.0%</c:formatCode>
                <c:ptCount val="5"/>
                <c:pt idx="0">
                  <c:v>0.27777777777777779</c:v>
                </c:pt>
                <c:pt idx="1">
                  <c:v>0.22222222222222221</c:v>
                </c:pt>
                <c:pt idx="2">
                  <c:v>0.16666666666666666</c:v>
                </c:pt>
                <c:pt idx="3">
                  <c:v>0.27777777777777779</c:v>
                </c:pt>
                <c:pt idx="4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9-4BA1-9636-BA08E41DDE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0A-4C24-BF4F-EE78422FA5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F0A-4C24-BF4F-EE78422FA5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0A-4C24-BF4F-EE78422FA5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F0A-4C24-BF4F-EE78422FA5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0A-4C24-BF4F-EE78422FA5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0A-4C24-BF4F-EE78422FA5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0A-4C24-BF4F-EE78422FA5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F0A-4C24-BF4F-EE78422FA53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F0A-4C24-BF4F-EE78422FA53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0A-4C24-BF4F-EE78422FA53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0A-4C24-BF4F-EE78422FA53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F0A-4C24-BF4F-EE78422FA53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F0A-4C24-BF4F-EE78422FA533}"/>
              </c:ext>
            </c:extLst>
          </c:dPt>
          <c:dLbls>
            <c:dLbl>
              <c:idx val="0"/>
              <c:layout>
                <c:manualLayout>
                  <c:x val="9.0576889199739996E-2"/>
                  <c:y val="-6.254330631495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0A-4C24-BF4F-EE78422FA533}"/>
                </c:ext>
              </c:extLst>
            </c:dLbl>
            <c:dLbl>
              <c:idx val="1"/>
              <c:layout>
                <c:manualLayout>
                  <c:x val="9.6615348479722668E-2"/>
                  <c:y val="-5.2119421929127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0A-4C24-BF4F-EE78422FA533}"/>
                </c:ext>
              </c:extLst>
            </c:dLbl>
            <c:dLbl>
              <c:idx val="2"/>
              <c:layout>
                <c:manualLayout>
                  <c:x val="9.6615348479722668E-2"/>
                  <c:y val="-3.9610760666137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0A-4C24-BF4F-EE78422FA533}"/>
                </c:ext>
              </c:extLst>
            </c:dLbl>
            <c:dLbl>
              <c:idx val="3"/>
              <c:layout>
                <c:manualLayout>
                  <c:x val="9.6542363952204877E-2"/>
                  <c:y val="3.750530017585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A-4C24-BF4F-EE78422FA533}"/>
                </c:ext>
              </c:extLst>
            </c:dLbl>
            <c:dLbl>
              <c:idx val="4"/>
              <c:layout>
                <c:manualLayout>
                  <c:x val="9.9595267430514861E-2"/>
                  <c:y val="5.8234486105803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A-4C24-BF4F-EE78422FA533}"/>
                </c:ext>
              </c:extLst>
            </c:dLbl>
            <c:dLbl>
              <c:idx val="5"/>
              <c:layout>
                <c:manualLayout>
                  <c:x val="-0.13273222927792153"/>
                  <c:y val="3.1258684860366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0A-4C24-BF4F-EE78422FA533}"/>
                </c:ext>
              </c:extLst>
            </c:dLbl>
            <c:dLbl>
              <c:idx val="6"/>
              <c:layout>
                <c:manualLayout>
                  <c:x val="-0.10255823844354195"/>
                  <c:y val="4.584769079771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0A-4C24-BF4F-EE78422FA533}"/>
                </c:ext>
              </c:extLst>
            </c:dLbl>
            <c:dLbl>
              <c:idx val="7"/>
              <c:layout>
                <c:manualLayout>
                  <c:x val="-0.11774995595966217"/>
                  <c:y val="1.6678215017320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0A-4C24-BF4F-EE78422FA533}"/>
                </c:ext>
              </c:extLst>
            </c:dLbl>
            <c:dLbl>
              <c:idx val="8"/>
              <c:layout>
                <c:manualLayout>
                  <c:x val="-0.13888456343960151"/>
                  <c:y val="-3.12716531574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0A-4C24-BF4F-EE78422FA533}"/>
                </c:ext>
              </c:extLst>
            </c:dLbl>
            <c:dLbl>
              <c:idx val="9"/>
              <c:layout>
                <c:manualLayout>
                  <c:x val="-0.18087614161354235"/>
                  <c:y val="-5.6126178761292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0A-4C24-BF4F-EE78422FA533}"/>
                </c:ext>
              </c:extLst>
            </c:dLbl>
            <c:dLbl>
              <c:idx val="10"/>
              <c:layout>
                <c:manualLayout>
                  <c:x val="-0.17209608947950619"/>
                  <c:y val="-6.4628083192118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0A-4C24-BF4F-EE78422FA533}"/>
                </c:ext>
              </c:extLst>
            </c:dLbl>
            <c:dLbl>
              <c:idx val="11"/>
              <c:layout>
                <c:manualLayout>
                  <c:x val="-0.12680764487963614"/>
                  <c:y val="-6.254330631495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0A-4C24-BF4F-EE78422FA533}"/>
                </c:ext>
              </c:extLst>
            </c:dLbl>
            <c:dLbl>
              <c:idx val="12"/>
              <c:layout>
                <c:manualLayout>
                  <c:x val="-7.8499970639774763E-2"/>
                  <c:y val="-5.42041988062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0A-4C24-BF4F-EE78422FA5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Befragung!$AA$27:$BG$27</c:f>
              <c:strCache>
                <c:ptCount val="13"/>
                <c:pt idx="0">
                  <c:v>Holzwaren, Papier, Druckerzeugnisse</c:v>
                </c:pt>
                <c:pt idx="1">
                  <c:v>Gummi- und Kunststoffwaren</c:v>
                </c:pt>
                <c:pt idx="2">
                  <c:v>Glas, Keramik, Verarbeitung von Steinen/Erden</c:v>
                </c:pt>
                <c:pt idx="3">
                  <c:v>Metallerzeugnisse</c:v>
                </c:pt>
                <c:pt idx="4">
                  <c:v>Datenverarbeitung, elektronische/optische Erzeugnisse</c:v>
                </c:pt>
                <c:pt idx="5">
                  <c:v>Maschinenbau</c:v>
                </c:pt>
                <c:pt idx="6">
                  <c:v>Energieversorgung (Strom, Gas, Dampf, Kälte)</c:v>
                </c:pt>
                <c:pt idx="7">
                  <c:v>Wasserversorgung, Abwasser, Abfall oder Altlasten</c:v>
                </c:pt>
                <c:pt idx="8">
                  <c:v>Baugewerbe</c:v>
                </c:pt>
                <c:pt idx="9">
                  <c:v>Großhandel, Einzelhandel, Reparatur von Kraftfahrzeugen und Motorrädern</c:v>
                </c:pt>
                <c:pt idx="10">
                  <c:v>Automobilzulieferant</c:v>
                </c:pt>
                <c:pt idx="11">
                  <c:v>GH Beleuchtung</c:v>
                </c:pt>
                <c:pt idx="12">
                  <c:v>Dienstleistung Feuerverzinkung</c:v>
                </c:pt>
              </c:strCache>
            </c:strRef>
          </c:cat>
          <c:val>
            <c:numRef>
              <c:f>Befragung!$AA$48:$BG$48</c:f>
              <c:numCache>
                <c:formatCode>0.0%</c:formatCode>
                <c:ptCount val="13"/>
                <c:pt idx="0">
                  <c:v>8.6956521739130432E-2</c:v>
                </c:pt>
                <c:pt idx="1">
                  <c:v>4.3478260869565216E-2</c:v>
                </c:pt>
                <c:pt idx="2">
                  <c:v>4.3478260869565216E-2</c:v>
                </c:pt>
                <c:pt idx="3">
                  <c:v>0.21739130434782608</c:v>
                </c:pt>
                <c:pt idx="4">
                  <c:v>4.3478260869565216E-2</c:v>
                </c:pt>
                <c:pt idx="5">
                  <c:v>0.21739130434782608</c:v>
                </c:pt>
                <c:pt idx="6">
                  <c:v>4.3478260869565216E-2</c:v>
                </c:pt>
                <c:pt idx="7">
                  <c:v>4.3478260869565216E-2</c:v>
                </c:pt>
                <c:pt idx="8">
                  <c:v>8.6956521739130432E-2</c:v>
                </c:pt>
                <c:pt idx="9">
                  <c:v>4.3478260869565216E-2</c:v>
                </c:pt>
                <c:pt idx="10">
                  <c:v>4.3478260869565216E-2</c:v>
                </c:pt>
                <c:pt idx="11">
                  <c:v>4.3478260869565216E-2</c:v>
                </c:pt>
                <c:pt idx="12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A-4C24-BF4F-EE78422FA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Befragung!$BT$48</c:f>
              <c:strCache>
                <c:ptCount val="1"/>
                <c:pt idx="0">
                  <c:v> &gt;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Befragung!$BU$28:$BX$28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Befragung!$BU$48:$BX$48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66-4042-820A-75B80B85EBAF}"/>
            </c:ext>
          </c:extLst>
        </c:ser>
        <c:ser>
          <c:idx val="1"/>
          <c:order val="1"/>
          <c:tx>
            <c:strRef>
              <c:f>Befragung!$BT$49</c:f>
              <c:strCache>
                <c:ptCount val="1"/>
                <c:pt idx="0">
                  <c:v> &gt; 50 bis 100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Befragung!$BU$28:$BX$28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Befragung!$BU$49:$BX$49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66-4042-820A-75B80B85EBAF}"/>
            </c:ext>
          </c:extLst>
        </c:ser>
        <c:ser>
          <c:idx val="2"/>
          <c:order val="2"/>
          <c:tx>
            <c:strRef>
              <c:f>Befragung!$BT$50</c:f>
              <c:strCache>
                <c:ptCount val="1"/>
                <c:pt idx="0">
                  <c:v> &gt; 10 bis 50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Befragung!$BU$28:$BX$28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Befragung!$BU$50:$BX$50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66-4042-820A-75B80B85EBAF}"/>
            </c:ext>
          </c:extLst>
        </c:ser>
        <c:ser>
          <c:idx val="3"/>
          <c:order val="3"/>
          <c:tx>
            <c:strRef>
              <c:f>Befragung!$BT$51</c:f>
              <c:strCache>
                <c:ptCount val="1"/>
                <c:pt idx="0">
                  <c:v> &lt;= 10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Befragung!$BU$28:$BX$28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Befragung!$BU$51:$BX$51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66-4042-820A-75B80B85EBAF}"/>
            </c:ext>
          </c:extLst>
        </c:ser>
        <c:ser>
          <c:idx val="4"/>
          <c:order val="4"/>
          <c:tx>
            <c:strRef>
              <c:f>Befragung!$BT$52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Befragung!$BU$28:$BX$28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Befragung!$BU$52:$BX$52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66-4042-820A-75B80B85EBAF}"/>
            </c:ext>
          </c:extLst>
        </c:ser>
        <c:ser>
          <c:idx val="5"/>
          <c:order val="5"/>
          <c:tx>
            <c:strRef>
              <c:f>Befragung!$BT$53</c:f>
              <c:strCache>
                <c:ptCount val="1"/>
                <c:pt idx="0">
                  <c:v>Nicht relevant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Befragung!$BU$28:$BX$28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Befragung!$BU$53:$BX$53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66-4042-820A-75B80B85EBAF}"/>
            </c:ext>
          </c:extLst>
        </c:ser>
        <c:ser>
          <c:idx val="6"/>
          <c:order val="6"/>
          <c:tx>
            <c:strRef>
              <c:f>Befragung!$BT$54</c:f>
              <c:strCache>
                <c:ptCount val="1"/>
                <c:pt idx="0">
                  <c:v> Keine Angabe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Befragung!$BU$28:$BX$28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Befragung!$BU$54:$BX$54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66-4042-820A-75B80B85E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015935"/>
        <c:axId val="287013439"/>
      </c:barChart>
      <c:catAx>
        <c:axId val="287015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7013439"/>
        <c:crosses val="autoZero"/>
        <c:auto val="1"/>
        <c:lblAlgn val="ctr"/>
        <c:lblOffset val="100"/>
        <c:noMultiLvlLbl val="0"/>
      </c:catAx>
      <c:valAx>
        <c:axId val="28701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7015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Befragung!$BY$48</c:f>
              <c:strCache>
                <c:ptCount val="1"/>
                <c:pt idx="0">
                  <c:v>Werden eher mehr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Befragung!$BZ$28:$CC$28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Befragung!$BZ$48:$CC$48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5-43EA-B7CD-DC97C1059BA4}"/>
            </c:ext>
          </c:extLst>
        </c:ser>
        <c:ser>
          <c:idx val="1"/>
          <c:order val="1"/>
          <c:tx>
            <c:strRef>
              <c:f>Befragung!$BY$49</c:f>
              <c:strCache>
                <c:ptCount val="1"/>
                <c:pt idx="0">
                  <c:v>Bleiben unverändert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Befragung!$BZ$28:$CC$28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Befragung!$BZ$49:$CC$49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5-43EA-B7CD-DC97C1059BA4}"/>
            </c:ext>
          </c:extLst>
        </c:ser>
        <c:ser>
          <c:idx val="2"/>
          <c:order val="2"/>
          <c:tx>
            <c:strRef>
              <c:f>Befragung!$BY$50</c:f>
              <c:strCache>
                <c:ptCount val="1"/>
                <c:pt idx="0">
                  <c:v>Werden eher weniger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Befragung!$BZ$28:$CC$28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Befragung!$BZ$50:$CC$50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5-43EA-B7CD-DC97C1059BA4}"/>
            </c:ext>
          </c:extLst>
        </c:ser>
        <c:ser>
          <c:idx val="3"/>
          <c:order val="3"/>
          <c:tx>
            <c:strRef>
              <c:f>Befragung!$BY$51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Befragung!$BZ$28:$CC$28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Befragung!$BZ$51:$CC$51</c:f>
              <c:numCache>
                <c:formatCode>General</c:formatCode>
                <c:ptCount val="4"/>
                <c:pt idx="0">
                  <c:v>2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5-43EA-B7CD-DC97C1059BA4}"/>
            </c:ext>
          </c:extLst>
        </c:ser>
        <c:ser>
          <c:idx val="4"/>
          <c:order val="4"/>
          <c:tx>
            <c:strRef>
              <c:f>Befragung!$BY$52</c:f>
              <c:strCache>
                <c:ptCount val="1"/>
                <c:pt idx="0">
                  <c:v>Nicht relevant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Befragung!$BZ$28:$CC$28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Befragung!$BZ$52:$CC$52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45-43EA-B7CD-DC97C1059BA4}"/>
            </c:ext>
          </c:extLst>
        </c:ser>
        <c:ser>
          <c:idx val="5"/>
          <c:order val="5"/>
          <c:tx>
            <c:strRef>
              <c:f>Befragung!$BY$53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Befragung!$BZ$28:$CC$28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Befragung!$BZ$53:$CC$53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45-43EA-B7CD-DC97C1059BA4}"/>
            </c:ext>
          </c:extLst>
        </c:ser>
        <c:ser>
          <c:idx val="6"/>
          <c:order val="6"/>
          <c:tx>
            <c:strRef>
              <c:f>Befragung!$BY$54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Befragung!$BZ$28:$CC$28</c:f>
              <c:strCache>
                <c:ptCount val="4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</c:strCache>
            </c:strRef>
          </c:cat>
          <c:val>
            <c:numRef>
              <c:f>Befragung!$BZ$54:$CC$54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45-43EA-B7CD-DC97C1059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420527"/>
        <c:axId val="243420111"/>
      </c:barChart>
      <c:catAx>
        <c:axId val="2434205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420111"/>
        <c:crosses val="autoZero"/>
        <c:auto val="1"/>
        <c:lblAlgn val="ctr"/>
        <c:lblOffset val="100"/>
        <c:noMultiLvlLbl val="0"/>
      </c:catAx>
      <c:valAx>
        <c:axId val="243420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3420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Befragung!$CD$48</c:f>
              <c:strCache>
                <c:ptCount val="1"/>
                <c:pt idx="0">
                  <c:v>Direkt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Befragung!$CE$27:$CN$27</c:f>
              <c:strCache>
                <c:ptCount val="10"/>
                <c:pt idx="0">
                  <c:v>Europa (EU)</c:v>
                </c:pt>
                <c:pt idx="1">
                  <c:v>Europa (Nicht-EU)</c:v>
                </c:pt>
                <c:pt idx="2">
                  <c:v>Nordamerika</c:v>
                </c:pt>
                <c:pt idx="3">
                  <c:v>Mittelamerika</c:v>
                </c:pt>
                <c:pt idx="4">
                  <c:v>Südamerika</c:v>
                </c:pt>
                <c:pt idx="5">
                  <c:v>Naher Osten</c:v>
                </c:pt>
                <c:pt idx="6">
                  <c:v>Zentralasien</c:v>
                </c:pt>
                <c:pt idx="7">
                  <c:v>Südostasien</c:v>
                </c:pt>
                <c:pt idx="8">
                  <c:v>Afrika</c:v>
                </c:pt>
                <c:pt idx="9">
                  <c:v>Australien und Ozeanien</c:v>
                </c:pt>
              </c:strCache>
            </c:strRef>
          </c:cat>
          <c:val>
            <c:numRef>
              <c:f>Befragung!$CE$48:$CN$48</c:f>
              <c:numCache>
                <c:formatCode>General</c:formatCode>
                <c:ptCount val="10"/>
                <c:pt idx="0">
                  <c:v>18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2-4C6B-B8C1-24429465EC7B}"/>
            </c:ext>
          </c:extLst>
        </c:ser>
        <c:ser>
          <c:idx val="1"/>
          <c:order val="1"/>
          <c:tx>
            <c:strRef>
              <c:f>Befragung!$CD$49</c:f>
              <c:strCache>
                <c:ptCount val="1"/>
                <c:pt idx="0">
                  <c:v>Indirekt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Befragung!$CE$27:$CN$27</c:f>
              <c:strCache>
                <c:ptCount val="10"/>
                <c:pt idx="0">
                  <c:v>Europa (EU)</c:v>
                </c:pt>
                <c:pt idx="1">
                  <c:v>Europa (Nicht-EU)</c:v>
                </c:pt>
                <c:pt idx="2">
                  <c:v>Nordamerika</c:v>
                </c:pt>
                <c:pt idx="3">
                  <c:v>Mittelamerika</c:v>
                </c:pt>
                <c:pt idx="4">
                  <c:v>Südamerika</c:v>
                </c:pt>
                <c:pt idx="5">
                  <c:v>Naher Osten</c:v>
                </c:pt>
                <c:pt idx="6">
                  <c:v>Zentralasien</c:v>
                </c:pt>
                <c:pt idx="7">
                  <c:v>Südostasien</c:v>
                </c:pt>
                <c:pt idx="8">
                  <c:v>Afrika</c:v>
                </c:pt>
                <c:pt idx="9">
                  <c:v>Australien und Ozeanien</c:v>
                </c:pt>
              </c:strCache>
            </c:strRef>
          </c:cat>
          <c:val>
            <c:numRef>
              <c:f>Befragung!$CE$49:$CN$49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2-4C6B-B8C1-24429465EC7B}"/>
            </c:ext>
          </c:extLst>
        </c:ser>
        <c:ser>
          <c:idx val="2"/>
          <c:order val="2"/>
          <c:tx>
            <c:strRef>
              <c:f>Befragung!$CD$50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Befragung!$CE$27:$CN$27</c:f>
              <c:strCache>
                <c:ptCount val="10"/>
                <c:pt idx="0">
                  <c:v>Europa (EU)</c:v>
                </c:pt>
                <c:pt idx="1">
                  <c:v>Europa (Nicht-EU)</c:v>
                </c:pt>
                <c:pt idx="2">
                  <c:v>Nordamerika</c:v>
                </c:pt>
                <c:pt idx="3">
                  <c:v>Mittelamerika</c:v>
                </c:pt>
                <c:pt idx="4">
                  <c:v>Südamerika</c:v>
                </c:pt>
                <c:pt idx="5">
                  <c:v>Naher Osten</c:v>
                </c:pt>
                <c:pt idx="6">
                  <c:v>Zentralasien</c:v>
                </c:pt>
                <c:pt idx="7">
                  <c:v>Südostasien</c:v>
                </c:pt>
                <c:pt idx="8">
                  <c:v>Afrika</c:v>
                </c:pt>
                <c:pt idx="9">
                  <c:v>Australien und Ozeanien</c:v>
                </c:pt>
              </c:strCache>
            </c:strRef>
          </c:cat>
          <c:val>
            <c:numRef>
              <c:f>Befragung!$CE$50:$CN$50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2-4C6B-B8C1-24429465EC7B}"/>
            </c:ext>
          </c:extLst>
        </c:ser>
        <c:ser>
          <c:idx val="3"/>
          <c:order val="3"/>
          <c:tx>
            <c:strRef>
              <c:f>Befragung!$CD$51</c:f>
              <c:strCache>
                <c:ptCount val="1"/>
                <c:pt idx="0">
                  <c:v>Nicht relevant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Befragung!$CE$27:$CN$27</c:f>
              <c:strCache>
                <c:ptCount val="10"/>
                <c:pt idx="0">
                  <c:v>Europa (EU)</c:v>
                </c:pt>
                <c:pt idx="1">
                  <c:v>Europa (Nicht-EU)</c:v>
                </c:pt>
                <c:pt idx="2">
                  <c:v>Nordamerika</c:v>
                </c:pt>
                <c:pt idx="3">
                  <c:v>Mittelamerika</c:v>
                </c:pt>
                <c:pt idx="4">
                  <c:v>Südamerika</c:v>
                </c:pt>
                <c:pt idx="5">
                  <c:v>Naher Osten</c:v>
                </c:pt>
                <c:pt idx="6">
                  <c:v>Zentralasien</c:v>
                </c:pt>
                <c:pt idx="7">
                  <c:v>Südostasien</c:v>
                </c:pt>
                <c:pt idx="8">
                  <c:v>Afrika</c:v>
                </c:pt>
                <c:pt idx="9">
                  <c:v>Australien und Ozeanien</c:v>
                </c:pt>
              </c:strCache>
            </c:strRef>
          </c:cat>
          <c:val>
            <c:numRef>
              <c:f>Befragung!$CE$51:$CN$51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B2-4C6B-B8C1-24429465EC7B}"/>
            </c:ext>
          </c:extLst>
        </c:ser>
        <c:ser>
          <c:idx val="4"/>
          <c:order val="4"/>
          <c:tx>
            <c:strRef>
              <c:f>Befragung!$CD$52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Befragung!$CE$27:$CN$27</c:f>
              <c:strCache>
                <c:ptCount val="10"/>
                <c:pt idx="0">
                  <c:v>Europa (EU)</c:v>
                </c:pt>
                <c:pt idx="1">
                  <c:v>Europa (Nicht-EU)</c:v>
                </c:pt>
                <c:pt idx="2">
                  <c:v>Nordamerika</c:v>
                </c:pt>
                <c:pt idx="3">
                  <c:v>Mittelamerika</c:v>
                </c:pt>
                <c:pt idx="4">
                  <c:v>Südamerika</c:v>
                </c:pt>
                <c:pt idx="5">
                  <c:v>Naher Osten</c:v>
                </c:pt>
                <c:pt idx="6">
                  <c:v>Zentralasien</c:v>
                </c:pt>
                <c:pt idx="7">
                  <c:v>Südostasien</c:v>
                </c:pt>
                <c:pt idx="8">
                  <c:v>Afrika</c:v>
                </c:pt>
                <c:pt idx="9">
                  <c:v>Australien und Ozeanien</c:v>
                </c:pt>
              </c:strCache>
            </c:strRef>
          </c:cat>
          <c:val>
            <c:numRef>
              <c:f>Befragung!$CE$52:$CN$52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2-4C6B-B8C1-24429465EC7B}"/>
            </c:ext>
          </c:extLst>
        </c:ser>
        <c:ser>
          <c:idx val="5"/>
          <c:order val="5"/>
          <c:tx>
            <c:strRef>
              <c:f>Befragung!$CD$53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Befragung!$CE$27:$CN$27</c:f>
              <c:strCache>
                <c:ptCount val="10"/>
                <c:pt idx="0">
                  <c:v>Europa (EU)</c:v>
                </c:pt>
                <c:pt idx="1">
                  <c:v>Europa (Nicht-EU)</c:v>
                </c:pt>
                <c:pt idx="2">
                  <c:v>Nordamerika</c:v>
                </c:pt>
                <c:pt idx="3">
                  <c:v>Mittelamerika</c:v>
                </c:pt>
                <c:pt idx="4">
                  <c:v>Südamerika</c:v>
                </c:pt>
                <c:pt idx="5">
                  <c:v>Naher Osten</c:v>
                </c:pt>
                <c:pt idx="6">
                  <c:v>Zentralasien</c:v>
                </c:pt>
                <c:pt idx="7">
                  <c:v>Südostasien</c:v>
                </c:pt>
                <c:pt idx="8">
                  <c:v>Afrika</c:v>
                </c:pt>
                <c:pt idx="9">
                  <c:v>Australien und Ozeanien</c:v>
                </c:pt>
              </c:strCache>
            </c:strRef>
          </c:cat>
          <c:val>
            <c:numRef>
              <c:f>Befragung!$CE$53:$CN$53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B2-4C6B-B8C1-24429465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738911"/>
        <c:axId val="242740575"/>
      </c:barChart>
      <c:catAx>
        <c:axId val="2427389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2740575"/>
        <c:crosses val="autoZero"/>
        <c:auto val="1"/>
        <c:lblAlgn val="ctr"/>
        <c:lblOffset val="100"/>
        <c:noMultiLvlLbl val="0"/>
      </c:catAx>
      <c:valAx>
        <c:axId val="242740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273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Befragung!$CO$48</c:f>
              <c:strCache>
                <c:ptCount val="1"/>
                <c:pt idx="0">
                  <c:v>Vollständig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Befragung!$CP$27:$CY$27</c:f>
              <c:strCache>
                <c:ptCount val="10"/>
                <c:pt idx="0">
                  <c:v>2024, EU, CSDDD</c:v>
                </c:pt>
                <c:pt idx="1">
                  <c:v>2021, EU, Konfliktmineralienverordnung</c:v>
                </c:pt>
                <c:pt idx="2">
                  <c:v>2021, Schweiz, Schweizer Lieferkettengesetz</c:v>
                </c:pt>
                <c:pt idx="3">
                  <c:v>2021, Deutschland, LkSG</c:v>
                </c:pt>
                <c:pt idx="4">
                  <c:v>2019, Norwegen, Transparency Act</c:v>
                </c:pt>
                <c:pt idx="5">
                  <c:v>2019, Niederlande, Wet Zorgplicht Kinderarbeid</c:v>
                </c:pt>
                <c:pt idx="6">
                  <c:v>2018, Australien, Australian Modern Slavery Act</c:v>
                </c:pt>
                <c:pt idx="7">
                  <c:v>2017, Frankreich, Loi de Vigilance</c:v>
                </c:pt>
                <c:pt idx="8">
                  <c:v>2015, UK, UK Modern Slavery Act</c:v>
                </c:pt>
                <c:pt idx="9">
                  <c:v>2010, USA, Dodd-Frank Act</c:v>
                </c:pt>
              </c:strCache>
            </c:strRef>
          </c:cat>
          <c:val>
            <c:numRef>
              <c:f>Befragung!$CP$48:$CY$48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3-4CCB-ABC9-D0E902E043AE}"/>
            </c:ext>
          </c:extLst>
        </c:ser>
        <c:ser>
          <c:idx val="1"/>
          <c:order val="1"/>
          <c:tx>
            <c:strRef>
              <c:f>Befragung!$CO$49</c:f>
              <c:strCache>
                <c:ptCount val="1"/>
                <c:pt idx="0">
                  <c:v>Größtenteils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Befragung!$CP$27:$CY$27</c:f>
              <c:strCache>
                <c:ptCount val="10"/>
                <c:pt idx="0">
                  <c:v>2024, EU, CSDDD</c:v>
                </c:pt>
                <c:pt idx="1">
                  <c:v>2021, EU, Konfliktmineralienverordnung</c:v>
                </c:pt>
                <c:pt idx="2">
                  <c:v>2021, Schweiz, Schweizer Lieferkettengesetz</c:v>
                </c:pt>
                <c:pt idx="3">
                  <c:v>2021, Deutschland, LkSG</c:v>
                </c:pt>
                <c:pt idx="4">
                  <c:v>2019, Norwegen, Transparency Act</c:v>
                </c:pt>
                <c:pt idx="5">
                  <c:v>2019, Niederlande, Wet Zorgplicht Kinderarbeid</c:v>
                </c:pt>
                <c:pt idx="6">
                  <c:v>2018, Australien, Australian Modern Slavery Act</c:v>
                </c:pt>
                <c:pt idx="7">
                  <c:v>2017, Frankreich, Loi de Vigilance</c:v>
                </c:pt>
                <c:pt idx="8">
                  <c:v>2015, UK, UK Modern Slavery Act</c:v>
                </c:pt>
                <c:pt idx="9">
                  <c:v>2010, USA, Dodd-Frank Act</c:v>
                </c:pt>
              </c:strCache>
            </c:strRef>
          </c:cat>
          <c:val>
            <c:numRef>
              <c:f>Befragung!$CP$49:$CY$49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3-4CCB-ABC9-D0E902E043AE}"/>
            </c:ext>
          </c:extLst>
        </c:ser>
        <c:ser>
          <c:idx val="2"/>
          <c:order val="2"/>
          <c:tx>
            <c:strRef>
              <c:f>Befragung!$CO$50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Befragung!$CP$27:$CY$27</c:f>
              <c:strCache>
                <c:ptCount val="10"/>
                <c:pt idx="0">
                  <c:v>2024, EU, CSDDD</c:v>
                </c:pt>
                <c:pt idx="1">
                  <c:v>2021, EU, Konfliktmineralienverordnung</c:v>
                </c:pt>
                <c:pt idx="2">
                  <c:v>2021, Schweiz, Schweizer Lieferkettengesetz</c:v>
                </c:pt>
                <c:pt idx="3">
                  <c:v>2021, Deutschland, LkSG</c:v>
                </c:pt>
                <c:pt idx="4">
                  <c:v>2019, Norwegen, Transparency Act</c:v>
                </c:pt>
                <c:pt idx="5">
                  <c:v>2019, Niederlande, Wet Zorgplicht Kinderarbeid</c:v>
                </c:pt>
                <c:pt idx="6">
                  <c:v>2018, Australien, Australian Modern Slavery Act</c:v>
                </c:pt>
                <c:pt idx="7">
                  <c:v>2017, Frankreich, Loi de Vigilance</c:v>
                </c:pt>
                <c:pt idx="8">
                  <c:v>2015, UK, UK Modern Slavery Act</c:v>
                </c:pt>
                <c:pt idx="9">
                  <c:v>2010, USA, Dodd-Frank Act</c:v>
                </c:pt>
              </c:strCache>
            </c:strRef>
          </c:cat>
          <c:val>
            <c:numRef>
              <c:f>Befragung!$CP$50:$CY$50</c:f>
              <c:numCache>
                <c:formatCode>General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3-4CCB-ABC9-D0E902E043AE}"/>
            </c:ext>
          </c:extLst>
        </c:ser>
        <c:ser>
          <c:idx val="3"/>
          <c:order val="3"/>
          <c:tx>
            <c:strRef>
              <c:f>Befragung!$CO$51</c:f>
              <c:strCache>
                <c:ptCount val="1"/>
                <c:pt idx="0">
                  <c:v>Kaum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Befragung!$CP$27:$CY$27</c:f>
              <c:strCache>
                <c:ptCount val="10"/>
                <c:pt idx="0">
                  <c:v>2024, EU, CSDDD</c:v>
                </c:pt>
                <c:pt idx="1">
                  <c:v>2021, EU, Konfliktmineralienverordnung</c:v>
                </c:pt>
                <c:pt idx="2">
                  <c:v>2021, Schweiz, Schweizer Lieferkettengesetz</c:v>
                </c:pt>
                <c:pt idx="3">
                  <c:v>2021, Deutschland, LkSG</c:v>
                </c:pt>
                <c:pt idx="4">
                  <c:v>2019, Norwegen, Transparency Act</c:v>
                </c:pt>
                <c:pt idx="5">
                  <c:v>2019, Niederlande, Wet Zorgplicht Kinderarbeid</c:v>
                </c:pt>
                <c:pt idx="6">
                  <c:v>2018, Australien, Australian Modern Slavery Act</c:v>
                </c:pt>
                <c:pt idx="7">
                  <c:v>2017, Frankreich, Loi de Vigilance</c:v>
                </c:pt>
                <c:pt idx="8">
                  <c:v>2015, UK, UK Modern Slavery Act</c:v>
                </c:pt>
                <c:pt idx="9">
                  <c:v>2010, USA, Dodd-Frank Act</c:v>
                </c:pt>
              </c:strCache>
            </c:strRef>
          </c:cat>
          <c:val>
            <c:numRef>
              <c:f>Befragung!$CP$51:$CY$51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A3-4CCB-ABC9-D0E902E043AE}"/>
            </c:ext>
          </c:extLst>
        </c:ser>
        <c:ser>
          <c:idx val="4"/>
          <c:order val="4"/>
          <c:tx>
            <c:strRef>
              <c:f>Befragung!$CO$52</c:f>
              <c:strCache>
                <c:ptCount val="1"/>
                <c:pt idx="0">
                  <c:v>Unbekannt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Befragung!$CP$27:$CY$27</c:f>
              <c:strCache>
                <c:ptCount val="10"/>
                <c:pt idx="0">
                  <c:v>2024, EU, CSDDD</c:v>
                </c:pt>
                <c:pt idx="1">
                  <c:v>2021, EU, Konfliktmineralienverordnung</c:v>
                </c:pt>
                <c:pt idx="2">
                  <c:v>2021, Schweiz, Schweizer Lieferkettengesetz</c:v>
                </c:pt>
                <c:pt idx="3">
                  <c:v>2021, Deutschland, LkSG</c:v>
                </c:pt>
                <c:pt idx="4">
                  <c:v>2019, Norwegen, Transparency Act</c:v>
                </c:pt>
                <c:pt idx="5">
                  <c:v>2019, Niederlande, Wet Zorgplicht Kinderarbeid</c:v>
                </c:pt>
                <c:pt idx="6">
                  <c:v>2018, Australien, Australian Modern Slavery Act</c:v>
                </c:pt>
                <c:pt idx="7">
                  <c:v>2017, Frankreich, Loi de Vigilance</c:v>
                </c:pt>
                <c:pt idx="8">
                  <c:v>2015, UK, UK Modern Slavery Act</c:v>
                </c:pt>
                <c:pt idx="9">
                  <c:v>2010, USA, Dodd-Frank Act</c:v>
                </c:pt>
              </c:strCache>
            </c:strRef>
          </c:cat>
          <c:val>
            <c:numRef>
              <c:f>Befragung!$CP$52:$CY$52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1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A3-4CCB-ABC9-D0E902E043AE}"/>
            </c:ext>
          </c:extLst>
        </c:ser>
        <c:ser>
          <c:idx val="5"/>
          <c:order val="5"/>
          <c:tx>
            <c:strRef>
              <c:f>Befragung!$CO$53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Befragung!$CP$27:$CY$27</c:f>
              <c:strCache>
                <c:ptCount val="10"/>
                <c:pt idx="0">
                  <c:v>2024, EU, CSDDD</c:v>
                </c:pt>
                <c:pt idx="1">
                  <c:v>2021, EU, Konfliktmineralienverordnung</c:v>
                </c:pt>
                <c:pt idx="2">
                  <c:v>2021, Schweiz, Schweizer Lieferkettengesetz</c:v>
                </c:pt>
                <c:pt idx="3">
                  <c:v>2021, Deutschland, LkSG</c:v>
                </c:pt>
                <c:pt idx="4">
                  <c:v>2019, Norwegen, Transparency Act</c:v>
                </c:pt>
                <c:pt idx="5">
                  <c:v>2019, Niederlande, Wet Zorgplicht Kinderarbeid</c:v>
                </c:pt>
                <c:pt idx="6">
                  <c:v>2018, Australien, Australian Modern Slavery Act</c:v>
                </c:pt>
                <c:pt idx="7">
                  <c:v>2017, Frankreich, Loi de Vigilance</c:v>
                </c:pt>
                <c:pt idx="8">
                  <c:v>2015, UK, UK Modern Slavery Act</c:v>
                </c:pt>
                <c:pt idx="9">
                  <c:v>2010, USA, Dodd-Frank Act</c:v>
                </c:pt>
              </c:strCache>
            </c:strRef>
          </c:cat>
          <c:val>
            <c:numRef>
              <c:f>Befragung!$CP$53:$CY$53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A3-4CCB-ABC9-D0E902E0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1040959"/>
        <c:axId val="511052607"/>
      </c:barChart>
      <c:catAx>
        <c:axId val="511040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1052607"/>
        <c:crosses val="autoZero"/>
        <c:auto val="1"/>
        <c:lblAlgn val="ctr"/>
        <c:lblOffset val="100"/>
        <c:noMultiLvlLbl val="0"/>
      </c:catAx>
      <c:valAx>
        <c:axId val="511052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1040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Befragung!$CZ$48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Befragung!$DA$28:$DC$28</c:f>
              <c:strCache>
                <c:ptCount val="3"/>
                <c:pt idx="0">
                  <c:v>Code-of-Conduct umgesetzt</c:v>
                </c:pt>
                <c:pt idx="1">
                  <c:v>Auswahl- und Überwachungsprozess umgesetzt</c:v>
                </c:pt>
                <c:pt idx="2">
                  <c:v>Beschwerdemanagement umgesetzt</c:v>
                </c:pt>
              </c:strCache>
            </c:strRef>
          </c:cat>
          <c:val>
            <c:numRef>
              <c:f>Befragung!$DA$48:$DC$48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A-4AB1-A546-CF9B798E6D14}"/>
            </c:ext>
          </c:extLst>
        </c:ser>
        <c:ser>
          <c:idx val="1"/>
          <c:order val="1"/>
          <c:tx>
            <c:strRef>
              <c:f>Befragung!$CZ$49</c:f>
              <c:strCache>
                <c:ptCount val="1"/>
                <c:pt idx="0">
                  <c:v>Teilweise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Befragung!$DA$28:$DC$28</c:f>
              <c:strCache>
                <c:ptCount val="3"/>
                <c:pt idx="0">
                  <c:v>Code-of-Conduct umgesetzt</c:v>
                </c:pt>
                <c:pt idx="1">
                  <c:v>Auswahl- und Überwachungsprozess umgesetzt</c:v>
                </c:pt>
                <c:pt idx="2">
                  <c:v>Beschwerdemanagement umgesetzt</c:v>
                </c:pt>
              </c:strCache>
            </c:strRef>
          </c:cat>
          <c:val>
            <c:numRef>
              <c:f>Befragung!$DA$49:$DC$49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A-4AB1-A546-CF9B798E6D14}"/>
            </c:ext>
          </c:extLst>
        </c:ser>
        <c:ser>
          <c:idx val="2"/>
          <c:order val="2"/>
          <c:tx>
            <c:strRef>
              <c:f>Befragung!$CZ$50</c:f>
              <c:strCache>
                <c:ptCount val="1"/>
                <c:pt idx="0">
                  <c:v>Nein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Befragung!$DA$28:$DC$28</c:f>
              <c:strCache>
                <c:ptCount val="3"/>
                <c:pt idx="0">
                  <c:v>Code-of-Conduct umgesetzt</c:v>
                </c:pt>
                <c:pt idx="1">
                  <c:v>Auswahl- und Überwachungsprozess umgesetzt</c:v>
                </c:pt>
                <c:pt idx="2">
                  <c:v>Beschwerdemanagement umgesetzt</c:v>
                </c:pt>
              </c:strCache>
            </c:strRef>
          </c:cat>
          <c:val>
            <c:numRef>
              <c:f>Befragung!$DA$50:$DC$50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5A-4AB1-A546-CF9B798E6D14}"/>
            </c:ext>
          </c:extLst>
        </c:ser>
        <c:ser>
          <c:idx val="3"/>
          <c:order val="3"/>
          <c:tx>
            <c:strRef>
              <c:f>Befragung!$CZ$51</c:f>
              <c:strCache>
                <c:ptCount val="1"/>
                <c:pt idx="0">
                  <c:v>Weiß nicht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Befragung!$DA$28:$DC$28</c:f>
              <c:strCache>
                <c:ptCount val="3"/>
                <c:pt idx="0">
                  <c:v>Code-of-Conduct umgesetzt</c:v>
                </c:pt>
                <c:pt idx="1">
                  <c:v>Auswahl- und Überwachungsprozess umgesetzt</c:v>
                </c:pt>
                <c:pt idx="2">
                  <c:v>Beschwerdemanagement umgesetzt</c:v>
                </c:pt>
              </c:strCache>
            </c:strRef>
          </c:cat>
          <c:val>
            <c:numRef>
              <c:f>Befragung!$DA$51:$DC$51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5A-4AB1-A546-CF9B798E6D14}"/>
            </c:ext>
          </c:extLst>
        </c:ser>
        <c:ser>
          <c:idx val="4"/>
          <c:order val="4"/>
          <c:tx>
            <c:strRef>
              <c:f>Befragung!$CZ$52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Befragung!$DA$28:$DC$28</c:f>
              <c:strCache>
                <c:ptCount val="3"/>
                <c:pt idx="0">
                  <c:v>Code-of-Conduct umgesetzt</c:v>
                </c:pt>
                <c:pt idx="1">
                  <c:v>Auswahl- und Überwachungsprozess umgesetzt</c:v>
                </c:pt>
                <c:pt idx="2">
                  <c:v>Beschwerdemanagement umgesetzt</c:v>
                </c:pt>
              </c:strCache>
            </c:strRef>
          </c:cat>
          <c:val>
            <c:numRef>
              <c:f>Befragung!$DA$52:$DC$52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5A-4AB1-A546-CF9B798E6D14}"/>
            </c:ext>
          </c:extLst>
        </c:ser>
        <c:ser>
          <c:idx val="5"/>
          <c:order val="5"/>
          <c:tx>
            <c:strRef>
              <c:f>Befragung!$CZ$53</c:f>
              <c:strCache>
                <c:ptCount val="1"/>
                <c:pt idx="0">
                  <c:v>Nicht befüllt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Befragung!$DA$28:$DC$28</c:f>
              <c:strCache>
                <c:ptCount val="3"/>
                <c:pt idx="0">
                  <c:v>Code-of-Conduct umgesetzt</c:v>
                </c:pt>
                <c:pt idx="1">
                  <c:v>Auswahl- und Überwachungsprozess umgesetzt</c:v>
                </c:pt>
                <c:pt idx="2">
                  <c:v>Beschwerdemanagement umgesetzt</c:v>
                </c:pt>
              </c:strCache>
            </c:strRef>
          </c:cat>
          <c:val>
            <c:numRef>
              <c:f>Befragung!$DA$53:$DC$53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5A-4AB1-A546-CF9B798E6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535423"/>
        <c:axId val="480529599"/>
      </c:barChart>
      <c:catAx>
        <c:axId val="480535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529599"/>
        <c:crosses val="autoZero"/>
        <c:auto val="1"/>
        <c:lblAlgn val="ctr"/>
        <c:lblOffset val="100"/>
        <c:noMultiLvlLbl val="0"/>
      </c:catAx>
      <c:valAx>
        <c:axId val="480529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0535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1048542</xdr:colOff>
      <xdr:row>66</xdr:row>
      <xdr:rowOff>156899</xdr:rowOff>
    </xdr:from>
    <xdr:to>
      <xdr:col>69</xdr:col>
      <xdr:colOff>759087</xdr:colOff>
      <xdr:row>82</xdr:row>
      <xdr:rowOff>60855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E7F7AC9-C35D-4431-AB10-BA9B733F2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544511</xdr:colOff>
      <xdr:row>75</xdr:row>
      <xdr:rowOff>65485</xdr:rowOff>
    </xdr:from>
    <xdr:to>
      <xdr:col>38</xdr:col>
      <xdr:colOff>476248</xdr:colOff>
      <xdr:row>90</xdr:row>
      <xdr:rowOff>142478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D855BB0-77FF-4D19-8AD3-4B28C3944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541336</xdr:colOff>
      <xdr:row>91</xdr:row>
      <xdr:rowOff>68660</xdr:rowOff>
    </xdr:from>
    <xdr:to>
      <xdr:col>38</xdr:col>
      <xdr:colOff>476248</xdr:colOff>
      <xdr:row>102</xdr:row>
      <xdr:rowOff>65485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262D97AC-2BA8-4FDA-8684-F503F7A18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600014</xdr:colOff>
      <xdr:row>53</xdr:row>
      <xdr:rowOff>123265</xdr:rowOff>
    </xdr:from>
    <xdr:to>
      <xdr:col>57</xdr:col>
      <xdr:colOff>587841</xdr:colOff>
      <xdr:row>87</xdr:row>
      <xdr:rowOff>25432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8DAA640D-63EB-425B-8F62-A02FE1BC0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70</xdr:col>
      <xdr:colOff>797721</xdr:colOff>
      <xdr:row>66</xdr:row>
      <xdr:rowOff>163907</xdr:rowOff>
    </xdr:from>
    <xdr:to>
      <xdr:col>75</xdr:col>
      <xdr:colOff>238125</xdr:colOff>
      <xdr:row>81</xdr:row>
      <xdr:rowOff>95250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62A693AF-DCA7-44F0-8FB6-DE450DC56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76</xdr:col>
      <xdr:colOff>11112</xdr:colOff>
      <xdr:row>67</xdr:row>
      <xdr:rowOff>9128</xdr:rowOff>
    </xdr:from>
    <xdr:to>
      <xdr:col>80</xdr:col>
      <xdr:colOff>139700</xdr:colOff>
      <xdr:row>82</xdr:row>
      <xdr:rowOff>98028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A76FEE34-EDC4-4214-8F76-DB7B9C67E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53975</xdr:colOff>
      <xdr:row>64</xdr:row>
      <xdr:rowOff>41278</xdr:rowOff>
    </xdr:from>
    <xdr:to>
      <xdr:col>85</xdr:col>
      <xdr:colOff>416718</xdr:colOff>
      <xdr:row>88</xdr:row>
      <xdr:rowOff>154782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6D404F6D-CF08-4A17-B00B-FCED24458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92</xdr:col>
      <xdr:colOff>5556</xdr:colOff>
      <xdr:row>64</xdr:row>
      <xdr:rowOff>14685</xdr:rowOff>
    </xdr:from>
    <xdr:to>
      <xdr:col>101</xdr:col>
      <xdr:colOff>241300</xdr:colOff>
      <xdr:row>96</xdr:row>
      <xdr:rowOff>267494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B596C52A-8A21-412E-9B9C-476BEC616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103</xdr:col>
      <xdr:colOff>11111</xdr:colOff>
      <xdr:row>64</xdr:row>
      <xdr:rowOff>12305</xdr:rowOff>
    </xdr:from>
    <xdr:to>
      <xdr:col>106</xdr:col>
      <xdr:colOff>1631155</xdr:colOff>
      <xdr:row>79</xdr:row>
      <xdr:rowOff>11907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177C878-3FEF-41B1-B799-D22F546E9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105</xdr:col>
      <xdr:colOff>1384300</xdr:colOff>
      <xdr:row>80</xdr:row>
      <xdr:rowOff>145653</xdr:rowOff>
    </xdr:from>
    <xdr:to>
      <xdr:col>108</xdr:col>
      <xdr:colOff>908051</xdr:colOff>
      <xdr:row>104</xdr:row>
      <xdr:rowOff>274638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B5534FFD-C386-4CF7-B1FC-BFCFFAD4A4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108</xdr:col>
      <xdr:colOff>1044574</xdr:colOff>
      <xdr:row>62</xdr:row>
      <xdr:rowOff>29764</xdr:rowOff>
    </xdr:from>
    <xdr:to>
      <xdr:col>111</xdr:col>
      <xdr:colOff>1627981</xdr:colOff>
      <xdr:row>82</xdr:row>
      <xdr:rowOff>80170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90F3AED4-8F93-4878-8C7C-BEBF1AFFE8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113</xdr:col>
      <xdr:colOff>1497012</xdr:colOff>
      <xdr:row>62</xdr:row>
      <xdr:rowOff>172637</xdr:rowOff>
    </xdr:from>
    <xdr:to>
      <xdr:col>121</xdr:col>
      <xdr:colOff>821531</xdr:colOff>
      <xdr:row>94</xdr:row>
      <xdr:rowOff>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3AB83C67-3D98-4273-878D-5C46466853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123</xdr:col>
      <xdr:colOff>1207783</xdr:colOff>
      <xdr:row>62</xdr:row>
      <xdr:rowOff>160337</xdr:rowOff>
    </xdr:from>
    <xdr:to>
      <xdr:col>128</xdr:col>
      <xdr:colOff>547687</xdr:colOff>
      <xdr:row>93</xdr:row>
      <xdr:rowOff>163512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B55A45FC-9805-464D-8159-6011A29A6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134</xdr:col>
      <xdr:colOff>962024</xdr:colOff>
      <xdr:row>71</xdr:row>
      <xdr:rowOff>83740</xdr:rowOff>
    </xdr:from>
    <xdr:to>
      <xdr:col>141</xdr:col>
      <xdr:colOff>1289049</xdr:colOff>
      <xdr:row>89</xdr:row>
      <xdr:rowOff>166688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70BED076-65DD-414A-9F44-4E081746C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139</xdr:col>
      <xdr:colOff>336549</xdr:colOff>
      <xdr:row>92</xdr:row>
      <xdr:rowOff>36115</xdr:rowOff>
    </xdr:from>
    <xdr:to>
      <xdr:col>147</xdr:col>
      <xdr:colOff>419893</xdr:colOff>
      <xdr:row>103</xdr:row>
      <xdr:rowOff>261937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779C8A94-9AC8-4644-9F5F-6D7A802C1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144</xdr:col>
      <xdr:colOff>200024</xdr:colOff>
      <xdr:row>71</xdr:row>
      <xdr:rowOff>65483</xdr:rowOff>
    </xdr:from>
    <xdr:to>
      <xdr:col>152</xdr:col>
      <xdr:colOff>288924</xdr:colOff>
      <xdr:row>90</xdr:row>
      <xdr:rowOff>107156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E50AC019-3A59-40F6-BF9B-CD2BCC775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152</xdr:col>
      <xdr:colOff>583405</xdr:colOff>
      <xdr:row>88</xdr:row>
      <xdr:rowOff>12301</xdr:rowOff>
    </xdr:from>
    <xdr:to>
      <xdr:col>158</xdr:col>
      <xdr:colOff>365918</xdr:colOff>
      <xdr:row>102</xdr:row>
      <xdr:rowOff>598486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4C9DE03F-F5F8-4A46-8397-110CEF82E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154</xdr:col>
      <xdr:colOff>297656</xdr:colOff>
      <xdr:row>68</xdr:row>
      <xdr:rowOff>107552</xdr:rowOff>
    </xdr:from>
    <xdr:to>
      <xdr:col>160</xdr:col>
      <xdr:colOff>508794</xdr:colOff>
      <xdr:row>86</xdr:row>
      <xdr:rowOff>98424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CA9FE0B6-18C2-4FFC-975B-9354CEADF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162</xdr:col>
      <xdr:colOff>70113</xdr:colOff>
      <xdr:row>68</xdr:row>
      <xdr:rowOff>112712</xdr:rowOff>
    </xdr:from>
    <xdr:to>
      <xdr:col>174</xdr:col>
      <xdr:colOff>333374</xdr:colOff>
      <xdr:row>94</xdr:row>
      <xdr:rowOff>388143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366DA715-5E48-4BAF-815A-63AE33689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175</xdr:col>
      <xdr:colOff>829997</xdr:colOff>
      <xdr:row>68</xdr:row>
      <xdr:rowOff>111654</xdr:rowOff>
    </xdr:from>
    <xdr:to>
      <xdr:col>188</xdr:col>
      <xdr:colOff>135467</xdr:colOff>
      <xdr:row>94</xdr:row>
      <xdr:rowOff>388143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5C6B6F21-EC1C-4FD7-B32C-7FAEBA7E5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58</xdr:col>
      <xdr:colOff>202551</xdr:colOff>
      <xdr:row>53</xdr:row>
      <xdr:rowOff>31462</xdr:rowOff>
    </xdr:from>
    <xdr:to>
      <xdr:col>62</xdr:col>
      <xdr:colOff>835676</xdr:colOff>
      <xdr:row>68</xdr:row>
      <xdr:rowOff>111703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DA53C50C-49B6-460C-9580-B47365781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511969</xdr:colOff>
      <xdr:row>57</xdr:row>
      <xdr:rowOff>119063</xdr:rowOff>
    </xdr:from>
    <xdr:to>
      <xdr:col>38</xdr:col>
      <xdr:colOff>446881</xdr:colOff>
      <xdr:row>73</xdr:row>
      <xdr:rowOff>17463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B2BE967C-E8EA-49A1-9435-EB982BF5E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4"/>
  <sheetViews>
    <sheetView tabSelected="1" zoomScale="80" zoomScaleNormal="80" zoomScaleSheetLayoutView="50" workbookViewId="0"/>
  </sheetViews>
  <sheetFormatPr baseColWidth="10" defaultColWidth="8.7265625" defaultRowHeight="14.5" x14ac:dyDescent="0.35"/>
  <cols>
    <col min="1" max="1" width="16.1796875" style="8" customWidth="1"/>
    <col min="2" max="2" width="13" customWidth="1"/>
    <col min="3" max="3" width="28.1796875" style="8" customWidth="1"/>
    <col min="4" max="4" width="29.7265625" customWidth="1"/>
    <col min="5" max="5" width="36.81640625" style="8" customWidth="1"/>
    <col min="6" max="6" width="29.54296875" style="8" customWidth="1"/>
    <col min="7" max="7" width="20.1796875" style="8" customWidth="1"/>
    <col min="8" max="8" width="18.453125" style="6" customWidth="1"/>
    <col min="9" max="9" width="16.7265625" style="16" customWidth="1"/>
    <col min="10" max="10" width="23" customWidth="1"/>
    <col min="11" max="12" width="8.54296875" customWidth="1"/>
    <col min="14" max="14" width="14.453125" customWidth="1"/>
    <col min="15" max="26" width="0" hidden="1" customWidth="1"/>
    <col min="28" max="28" width="8.1796875" hidden="1" customWidth="1"/>
    <col min="29" max="29" width="10.54296875" hidden="1" customWidth="1"/>
    <col min="30" max="30" width="4.54296875" hidden="1" customWidth="1"/>
    <col min="31" max="31" width="9.54296875" hidden="1" customWidth="1"/>
    <col min="32" max="32" width="7.54296875" hidden="1" customWidth="1"/>
    <col min="34" max="34" width="9.26953125" hidden="1" customWidth="1"/>
    <col min="35" max="35" width="8.7265625" customWidth="1"/>
    <col min="36" max="36" width="7.81640625" hidden="1" customWidth="1"/>
    <col min="38" max="38" width="5.81640625" hidden="1" customWidth="1"/>
    <col min="40" max="40" width="13.81640625" hidden="1" customWidth="1"/>
    <col min="41" max="42" width="10.81640625" hidden="1" customWidth="1"/>
    <col min="43" max="43" width="8.54296875" customWidth="1"/>
    <col min="44" max="44" width="8.1796875" hidden="1" customWidth="1"/>
    <col min="45" max="45" width="8.7265625" hidden="1" customWidth="1"/>
    <col min="46" max="46" width="5.1796875" hidden="1" customWidth="1"/>
    <col min="47" max="47" width="10.1796875" hidden="1" customWidth="1"/>
    <col min="50" max="50" width="10" hidden="1" customWidth="1"/>
    <col min="52" max="52" width="8.1796875" hidden="1" customWidth="1"/>
    <col min="54" max="54" width="6" hidden="1" customWidth="1"/>
    <col min="55" max="55" width="9.453125" hidden="1" customWidth="1"/>
    <col min="56" max="56" width="24.453125" hidden="1" customWidth="1"/>
    <col min="57" max="59" width="8.54296875" customWidth="1"/>
    <col min="62" max="62" width="8.54296875" customWidth="1"/>
    <col min="63" max="65" width="15.54296875" style="8" customWidth="1"/>
    <col min="66" max="66" width="16.1796875" style="35" customWidth="1"/>
    <col min="67" max="71" width="11.54296875" customWidth="1"/>
    <col min="72" max="72" width="21.54296875" customWidth="1"/>
    <col min="73" max="76" width="12.54296875" customWidth="1"/>
    <col min="77" max="77" width="21.54296875" customWidth="1"/>
    <col min="78" max="78" width="15.453125" customWidth="1"/>
    <col min="79" max="79" width="15.7265625" customWidth="1"/>
    <col min="80" max="80" width="13.1796875" customWidth="1"/>
    <col min="81" max="81" width="14.1796875" customWidth="1"/>
    <col min="82" max="82" width="21.54296875" customWidth="1"/>
    <col min="83" max="83" width="11.1796875" customWidth="1"/>
    <col min="84" max="84" width="12.1796875" customWidth="1"/>
    <col min="85" max="85" width="14.1796875" customWidth="1"/>
    <col min="86" max="86" width="14.7265625" customWidth="1"/>
    <col min="87" max="87" width="13.1796875" customWidth="1"/>
    <col min="88" max="88" width="12.26953125" customWidth="1"/>
    <col min="89" max="89" width="13" customWidth="1"/>
    <col min="90" max="90" width="12.26953125" customWidth="1"/>
    <col min="92" max="92" width="10.81640625" customWidth="1"/>
    <col min="93" max="93" width="21.54296875" customWidth="1"/>
    <col min="104" max="104" width="21.54296875" customWidth="1"/>
    <col min="105" max="105" width="20.26953125" customWidth="1"/>
    <col min="106" max="106" width="29.7265625" customWidth="1"/>
    <col min="107" max="107" width="28.81640625" customWidth="1"/>
    <col min="108" max="108" width="28.453125" customWidth="1"/>
    <col min="109" max="109" width="24.54296875" customWidth="1"/>
    <col min="110" max="110" width="8.54296875" customWidth="1"/>
    <col min="111" max="111" width="24.1796875" customWidth="1"/>
    <col min="112" max="112" width="29.7265625" style="8" customWidth="1"/>
    <col min="113" max="113" width="8.54296875" style="8" customWidth="1"/>
    <col min="114" max="114" width="21.54296875" customWidth="1"/>
    <col min="115" max="115" width="15.54296875" customWidth="1"/>
    <col min="116" max="116" width="12.54296875" customWidth="1"/>
    <col min="117" max="117" width="16" customWidth="1"/>
    <col min="118" max="118" width="16.1796875" customWidth="1"/>
    <col min="119" max="119" width="14" customWidth="1"/>
    <col min="120" max="120" width="14.7265625" customWidth="1"/>
    <col min="121" max="121" width="10.81640625" customWidth="1"/>
    <col min="122" max="122" width="14.1796875" customWidth="1"/>
    <col min="123" max="123" width="18.7265625" customWidth="1"/>
    <col min="124" max="124" width="17.81640625" customWidth="1"/>
    <col min="125" max="125" width="21.54296875" customWidth="1"/>
    <col min="126" max="126" width="17.1796875" customWidth="1"/>
    <col min="127" max="127" width="25" customWidth="1"/>
    <col min="128" max="128" width="25.1796875" customWidth="1"/>
    <col min="129" max="129" width="17.453125" customWidth="1"/>
    <col min="130" max="130" width="18.453125" customWidth="1"/>
    <col min="131" max="131" width="14.453125" customWidth="1"/>
    <col min="132" max="132" width="13.453125" customWidth="1"/>
    <col min="133" max="133" width="12.81640625" customWidth="1"/>
    <col min="135" max="135" width="14.7265625" customWidth="1"/>
    <col min="136" max="136" width="21.54296875" customWidth="1"/>
    <col min="142" max="142" width="21.54296875" customWidth="1"/>
    <col min="148" max="148" width="21.54296875" customWidth="1"/>
    <col min="154" max="154" width="21.54296875" customWidth="1"/>
    <col min="155" max="155" width="25.26953125" customWidth="1"/>
    <col min="156" max="156" width="8.54296875" customWidth="1"/>
    <col min="157" max="157" width="21.54296875" customWidth="1"/>
    <col min="163" max="163" width="21.54296875" customWidth="1"/>
    <col min="176" max="176" width="21.54296875" customWidth="1"/>
  </cols>
  <sheetData>
    <row r="1" spans="1:189" x14ac:dyDescent="0.35">
      <c r="B1" s="1" t="s">
        <v>380</v>
      </c>
      <c r="C1" s="10"/>
      <c r="D1" s="1"/>
      <c r="E1" s="10"/>
      <c r="F1" s="10"/>
      <c r="G1" s="10"/>
      <c r="H1" s="5"/>
      <c r="I1" s="15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89" x14ac:dyDescent="0.35">
      <c r="B2" s="1" t="s">
        <v>273</v>
      </c>
      <c r="C2" s="10"/>
      <c r="D2" s="1"/>
      <c r="E2" s="10"/>
      <c r="F2" s="10"/>
      <c r="G2" s="10"/>
      <c r="H2" s="5"/>
      <c r="I2" s="15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89" x14ac:dyDescent="0.35">
      <c r="B3" s="1" t="s">
        <v>0</v>
      </c>
      <c r="C3" s="10"/>
      <c r="D3" s="1"/>
      <c r="E3" s="10"/>
      <c r="F3" s="10"/>
      <c r="G3" s="10"/>
      <c r="H3" s="5"/>
      <c r="I3" s="15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89" x14ac:dyDescent="0.35">
      <c r="B4" s="1" t="s">
        <v>381</v>
      </c>
      <c r="C4" s="10"/>
      <c r="D4" s="1"/>
      <c r="E4" s="10"/>
      <c r="F4" s="10"/>
      <c r="G4" s="10"/>
      <c r="H4" s="5"/>
      <c r="I4" s="15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89" s="3" customFormat="1" x14ac:dyDescent="0.35">
      <c r="A6" s="57" t="s">
        <v>215</v>
      </c>
      <c r="B6" s="58"/>
      <c r="C6" s="38"/>
      <c r="D6" s="58"/>
      <c r="E6" s="38"/>
      <c r="F6" s="38"/>
      <c r="G6" s="38"/>
      <c r="H6" s="124"/>
      <c r="I6" s="125"/>
      <c r="J6" s="125"/>
      <c r="K6" s="125"/>
      <c r="L6" s="125"/>
      <c r="M6" s="125"/>
      <c r="N6" s="126"/>
      <c r="O6" s="2"/>
      <c r="P6" s="2"/>
      <c r="Q6" s="92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4"/>
      <c r="BF6" s="93"/>
      <c r="BG6" s="93"/>
      <c r="BH6" s="93"/>
      <c r="BI6" s="93"/>
      <c r="BJ6" s="80"/>
      <c r="BK6" s="46"/>
      <c r="BL6" s="46"/>
      <c r="BM6" s="46"/>
      <c r="BN6" s="36"/>
      <c r="BO6" s="124"/>
      <c r="BP6" s="125"/>
      <c r="BQ6" s="125"/>
      <c r="BR6" s="126"/>
      <c r="BS6" s="79"/>
      <c r="BT6" s="34"/>
      <c r="BU6" s="124"/>
      <c r="BV6" s="125"/>
      <c r="BW6" s="125"/>
      <c r="BX6" s="126"/>
      <c r="BY6" s="34"/>
      <c r="BZ6" s="124"/>
      <c r="CA6" s="125"/>
      <c r="CB6" s="125"/>
      <c r="CC6" s="126"/>
      <c r="CD6" s="34"/>
      <c r="CE6" s="124"/>
      <c r="CF6" s="125"/>
      <c r="CG6" s="125"/>
      <c r="CH6" s="125"/>
      <c r="CI6" s="125"/>
      <c r="CJ6" s="125"/>
      <c r="CK6" s="125"/>
      <c r="CL6" s="125"/>
      <c r="CM6" s="125"/>
      <c r="CN6" s="126"/>
      <c r="CO6" s="34"/>
      <c r="CP6" s="124"/>
      <c r="CQ6" s="125"/>
      <c r="CR6" s="125"/>
      <c r="CS6" s="125"/>
      <c r="CT6" s="125"/>
      <c r="CU6" s="125"/>
      <c r="CV6" s="125"/>
      <c r="CW6" s="125"/>
      <c r="CX6" s="125"/>
      <c r="CY6" s="126"/>
      <c r="CZ6" s="34"/>
      <c r="DA6" s="2"/>
      <c r="DB6" s="2"/>
      <c r="DC6" s="2"/>
      <c r="DD6" s="34"/>
      <c r="DE6" s="2"/>
      <c r="DF6" s="2"/>
      <c r="DG6" s="34"/>
      <c r="DH6" s="4"/>
      <c r="DI6" s="82"/>
      <c r="DJ6" s="34"/>
      <c r="DK6" s="2"/>
      <c r="DL6" s="2"/>
      <c r="DM6" s="2"/>
      <c r="DN6" s="2"/>
      <c r="DO6" s="2"/>
      <c r="DP6" s="2"/>
      <c r="DQ6" s="2"/>
      <c r="DR6" s="2"/>
      <c r="DS6" s="2"/>
      <c r="DT6" s="2"/>
      <c r="DU6" s="34"/>
      <c r="DV6" s="2"/>
      <c r="DW6" s="2"/>
      <c r="DX6" s="2"/>
      <c r="DY6" s="2"/>
      <c r="DZ6" s="2"/>
      <c r="EA6" s="2"/>
      <c r="EB6" s="2"/>
      <c r="EC6" s="2"/>
      <c r="ED6" s="2"/>
      <c r="EE6" s="2"/>
      <c r="EF6" s="34"/>
      <c r="EG6" s="2"/>
      <c r="EH6" s="2"/>
      <c r="EI6" s="2"/>
      <c r="EJ6" s="2"/>
      <c r="EK6" s="2"/>
      <c r="EL6" s="34"/>
      <c r="EM6" s="2"/>
      <c r="EN6" s="2"/>
      <c r="EO6" s="2"/>
      <c r="EP6" s="2"/>
      <c r="EQ6" s="2"/>
      <c r="ER6" s="34"/>
      <c r="ES6" s="2"/>
      <c r="ET6" s="2"/>
      <c r="EU6" s="2"/>
      <c r="EV6" s="2"/>
      <c r="EW6" s="2"/>
      <c r="EX6" s="34"/>
      <c r="EY6" s="2"/>
      <c r="EZ6" s="98"/>
      <c r="FA6" s="34"/>
      <c r="FB6" s="2"/>
      <c r="FC6" s="2"/>
      <c r="FD6" s="2"/>
      <c r="FE6" s="2"/>
      <c r="FF6" s="2"/>
      <c r="FG6" s="34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34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</row>
    <row r="7" spans="1:189" s="56" customFormat="1" x14ac:dyDescent="0.35">
      <c r="A7" s="26">
        <v>2</v>
      </c>
      <c r="B7" s="41" t="s">
        <v>110</v>
      </c>
      <c r="C7" s="26">
        <v>250</v>
      </c>
      <c r="D7" s="41" t="s">
        <v>111</v>
      </c>
      <c r="E7" s="26">
        <v>51</v>
      </c>
      <c r="F7" s="42" t="str">
        <f t="shared" ref="F7:F21" si="0">IF(OR(C7=250,E7=51),"Großunternehmen",IF(AND(C7=249,E7&lt;51),"Mittleres Unternehmen",IF(AND(C7=49,E7&lt;11),"Kleinunternehmen","Kleinstunternehmen")))</f>
        <v>Großunternehmen</v>
      </c>
      <c r="G7" s="26">
        <v>70</v>
      </c>
      <c r="H7" s="43"/>
      <c r="I7" s="44">
        <v>0</v>
      </c>
      <c r="J7" s="41"/>
      <c r="K7" s="44">
        <v>0</v>
      </c>
      <c r="L7" s="41" t="s">
        <v>30</v>
      </c>
      <c r="M7" s="44">
        <v>1</v>
      </c>
      <c r="N7" s="44">
        <f t="shared" ref="N7:N21" si="1">SUM(I7+K7+M7)</f>
        <v>1</v>
      </c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 t="s">
        <v>112</v>
      </c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26">
        <v>1</v>
      </c>
      <c r="BL7" s="26"/>
      <c r="BM7" s="26"/>
      <c r="BN7" s="45"/>
      <c r="BO7" s="26" t="s">
        <v>114</v>
      </c>
      <c r="BP7" s="26" t="s">
        <v>108</v>
      </c>
      <c r="BQ7" s="26" t="s">
        <v>108</v>
      </c>
      <c r="BR7" s="26" t="s">
        <v>108</v>
      </c>
      <c r="BS7" s="26"/>
      <c r="BT7" s="26"/>
      <c r="BU7" s="26" t="s">
        <v>129</v>
      </c>
      <c r="BV7" s="26" t="s">
        <v>130</v>
      </c>
      <c r="BW7" s="26" t="s">
        <v>130</v>
      </c>
      <c r="BX7" s="26" t="s">
        <v>130</v>
      </c>
      <c r="BY7" s="26"/>
      <c r="BZ7" s="41" t="s">
        <v>131</v>
      </c>
      <c r="CA7" s="41" t="s">
        <v>132</v>
      </c>
      <c r="CB7" s="41" t="s">
        <v>132</v>
      </c>
      <c r="CC7" s="41" t="s">
        <v>132</v>
      </c>
      <c r="CD7" s="26"/>
      <c r="CE7" s="41" t="s">
        <v>118</v>
      </c>
      <c r="CF7" s="41" t="s">
        <v>119</v>
      </c>
      <c r="CG7" s="41" t="s">
        <v>130</v>
      </c>
      <c r="CH7" s="41" t="s">
        <v>130</v>
      </c>
      <c r="CI7" s="41" t="s">
        <v>130</v>
      </c>
      <c r="CJ7" s="41" t="s">
        <v>130</v>
      </c>
      <c r="CK7" s="41" t="s">
        <v>119</v>
      </c>
      <c r="CL7" s="41" t="s">
        <v>130</v>
      </c>
      <c r="CM7" s="41" t="s">
        <v>130</v>
      </c>
      <c r="CN7" s="41" t="s">
        <v>130</v>
      </c>
      <c r="CO7" s="26"/>
      <c r="CP7" s="41" t="s">
        <v>114</v>
      </c>
      <c r="CQ7" s="41" t="s">
        <v>121</v>
      </c>
      <c r="CR7" s="41" t="s">
        <v>120</v>
      </c>
      <c r="CS7" s="41" t="s">
        <v>114</v>
      </c>
      <c r="CT7" s="41" t="s">
        <v>120</v>
      </c>
      <c r="CU7" s="41" t="s">
        <v>121</v>
      </c>
      <c r="CV7" s="41" t="s">
        <v>121</v>
      </c>
      <c r="CW7" s="41" t="s">
        <v>121</v>
      </c>
      <c r="CX7" s="41" t="s">
        <v>120</v>
      </c>
      <c r="CY7" s="41" t="s">
        <v>120</v>
      </c>
      <c r="CZ7" s="26"/>
      <c r="DA7" s="41" t="s">
        <v>114</v>
      </c>
      <c r="DB7" s="41" t="s">
        <v>108</v>
      </c>
      <c r="DC7" s="41" t="s">
        <v>108</v>
      </c>
      <c r="DD7" s="26"/>
      <c r="DE7" s="41" t="s">
        <v>133</v>
      </c>
      <c r="DF7" s="41"/>
      <c r="DG7" s="26"/>
      <c r="DH7" s="26"/>
      <c r="DI7" s="26"/>
      <c r="DJ7" s="26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26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26"/>
      <c r="EG7" s="41"/>
      <c r="EH7" s="41"/>
      <c r="EI7" s="41"/>
      <c r="EJ7" s="41"/>
      <c r="EK7" s="41"/>
      <c r="EL7" s="26"/>
      <c r="EM7" s="41"/>
      <c r="EN7" s="41"/>
      <c r="EO7" s="41"/>
      <c r="EP7" s="41"/>
      <c r="EQ7" s="41"/>
      <c r="ER7" s="26"/>
      <c r="ES7" s="41"/>
      <c r="ET7" s="41"/>
      <c r="EU7" s="41"/>
      <c r="EV7" s="41"/>
      <c r="EW7" s="41"/>
      <c r="EX7" s="26"/>
      <c r="EY7" s="41"/>
      <c r="EZ7" s="41"/>
      <c r="FA7" s="26"/>
      <c r="FB7" s="41"/>
      <c r="FC7" s="41"/>
      <c r="FD7" s="41"/>
      <c r="FE7" s="41"/>
      <c r="FF7" s="41"/>
      <c r="FG7" s="26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26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</row>
    <row r="8" spans="1:189" s="12" customFormat="1" x14ac:dyDescent="0.35">
      <c r="A8" s="26">
        <v>4</v>
      </c>
      <c r="B8" s="41" t="s">
        <v>110</v>
      </c>
      <c r="C8" s="26">
        <v>250</v>
      </c>
      <c r="D8" s="41" t="s">
        <v>111</v>
      </c>
      <c r="E8" s="26">
        <v>51</v>
      </c>
      <c r="F8" s="42" t="str">
        <f t="shared" si="0"/>
        <v>Großunternehmen</v>
      </c>
      <c r="G8" s="26">
        <v>50</v>
      </c>
      <c r="H8" s="43"/>
      <c r="I8" s="44">
        <v>0</v>
      </c>
      <c r="J8" s="41"/>
      <c r="K8" s="44">
        <v>0</v>
      </c>
      <c r="L8" s="41"/>
      <c r="M8" s="44">
        <v>0</v>
      </c>
      <c r="N8" s="44">
        <f t="shared" si="1"/>
        <v>0</v>
      </c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 t="s">
        <v>112</v>
      </c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26">
        <v>1</v>
      </c>
      <c r="BL8" s="26"/>
      <c r="BM8" s="26"/>
      <c r="BN8" s="45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41"/>
      <c r="CA8" s="41"/>
      <c r="CB8" s="41"/>
      <c r="CC8" s="41"/>
      <c r="CD8" s="26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26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26"/>
      <c r="DA8" s="41"/>
      <c r="DB8" s="41"/>
      <c r="DC8" s="41"/>
      <c r="DD8" s="26"/>
      <c r="DE8" s="41"/>
      <c r="DF8" s="41"/>
      <c r="DG8" s="26"/>
      <c r="DH8" s="26"/>
      <c r="DI8" s="26"/>
      <c r="DJ8" s="26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26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26"/>
      <c r="EG8" s="41"/>
      <c r="EH8" s="41"/>
      <c r="EI8" s="41"/>
      <c r="EJ8" s="41"/>
      <c r="EK8" s="41"/>
      <c r="EL8" s="26"/>
      <c r="EM8" s="41"/>
      <c r="EN8" s="41"/>
      <c r="EO8" s="41"/>
      <c r="EP8" s="41"/>
      <c r="EQ8" s="41"/>
      <c r="ER8" s="26"/>
      <c r="ES8" s="41"/>
      <c r="ET8" s="41"/>
      <c r="EU8" s="41"/>
      <c r="EV8" s="41"/>
      <c r="EW8" s="41"/>
      <c r="EX8" s="26"/>
      <c r="EY8" s="41"/>
      <c r="EZ8" s="41"/>
      <c r="FA8" s="26"/>
      <c r="FB8" s="41"/>
      <c r="FC8" s="41"/>
      <c r="FD8" s="41"/>
      <c r="FE8" s="41"/>
      <c r="FF8" s="41"/>
      <c r="FG8" s="26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26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</row>
    <row r="9" spans="1:189" s="12" customFormat="1" x14ac:dyDescent="0.35">
      <c r="A9" s="26">
        <v>6</v>
      </c>
      <c r="B9" s="41" t="s">
        <v>110</v>
      </c>
      <c r="C9" s="26">
        <v>250</v>
      </c>
      <c r="D9" s="41" t="s">
        <v>111</v>
      </c>
      <c r="E9" s="26">
        <v>51</v>
      </c>
      <c r="F9" s="42" t="str">
        <f t="shared" si="0"/>
        <v>Großunternehmen</v>
      </c>
      <c r="G9" s="26">
        <v>66</v>
      </c>
      <c r="H9" s="43"/>
      <c r="I9" s="44">
        <v>0</v>
      </c>
      <c r="J9" s="41"/>
      <c r="K9" s="44">
        <v>0</v>
      </c>
      <c r="L9" s="41" t="s">
        <v>30</v>
      </c>
      <c r="M9" s="44">
        <v>1</v>
      </c>
      <c r="N9" s="44">
        <f t="shared" si="1"/>
        <v>1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 t="s">
        <v>112</v>
      </c>
      <c r="AL9" s="41"/>
      <c r="AM9" s="41"/>
      <c r="AN9" s="41"/>
      <c r="AO9" s="41"/>
      <c r="AP9" s="41"/>
      <c r="AQ9" s="41"/>
      <c r="AR9" s="41" t="s">
        <v>137</v>
      </c>
      <c r="AS9" s="41"/>
      <c r="AT9" s="41"/>
      <c r="AU9" s="41"/>
      <c r="AV9" s="41"/>
      <c r="AW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26"/>
      <c r="BL9" s="26"/>
      <c r="BM9" s="26">
        <v>1</v>
      </c>
      <c r="BN9" s="45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41"/>
      <c r="CA9" s="41"/>
      <c r="CB9" s="41"/>
      <c r="CC9" s="41"/>
      <c r="CD9" s="26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26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26"/>
      <c r="DA9" s="41"/>
      <c r="DB9" s="41"/>
      <c r="DC9" s="41"/>
      <c r="DD9" s="26"/>
      <c r="DE9" s="41"/>
      <c r="DF9" s="41"/>
      <c r="DG9" s="26"/>
      <c r="DH9" s="26"/>
      <c r="DI9" s="26"/>
      <c r="DJ9" s="26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26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26"/>
      <c r="EG9" s="41"/>
      <c r="EH9" s="41"/>
      <c r="EI9" s="41"/>
      <c r="EJ9" s="41"/>
      <c r="EK9" s="41"/>
      <c r="EL9" s="26"/>
      <c r="EM9" s="41"/>
      <c r="EN9" s="41"/>
      <c r="EO9" s="41"/>
      <c r="EP9" s="41"/>
      <c r="EQ9" s="41"/>
      <c r="ER9" s="26"/>
      <c r="ES9" s="41"/>
      <c r="ET9" s="41"/>
      <c r="EU9" s="41"/>
      <c r="EV9" s="41"/>
      <c r="EW9" s="41"/>
      <c r="EX9" s="26"/>
      <c r="EY9" s="41"/>
      <c r="EZ9" s="41"/>
      <c r="FA9" s="26"/>
      <c r="FB9" s="41"/>
      <c r="FC9" s="41"/>
      <c r="FD9" s="41"/>
      <c r="FE9" s="41"/>
      <c r="FF9" s="41"/>
      <c r="FG9" s="26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26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</row>
    <row r="10" spans="1:189" s="12" customFormat="1" x14ac:dyDescent="0.35">
      <c r="A10" s="26">
        <v>11</v>
      </c>
      <c r="B10" s="41" t="s">
        <v>110</v>
      </c>
      <c r="C10" s="26">
        <v>250</v>
      </c>
      <c r="D10" s="41" t="s">
        <v>111</v>
      </c>
      <c r="E10" s="26">
        <v>51</v>
      </c>
      <c r="F10" s="42" t="str">
        <f t="shared" si="0"/>
        <v>Großunternehmen</v>
      </c>
      <c r="G10" s="26">
        <v>75</v>
      </c>
      <c r="H10" s="43"/>
      <c r="I10" s="44">
        <v>0</v>
      </c>
      <c r="J10" s="41"/>
      <c r="K10" s="44">
        <v>0</v>
      </c>
      <c r="L10" s="41"/>
      <c r="M10" s="44">
        <v>0</v>
      </c>
      <c r="N10" s="44">
        <f t="shared" si="1"/>
        <v>0</v>
      </c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 t="s">
        <v>112</v>
      </c>
      <c r="AL10" s="41"/>
      <c r="AM10" s="41"/>
      <c r="AN10" s="41"/>
      <c r="AO10" s="41"/>
      <c r="AP10" s="41"/>
      <c r="AQ10" s="41" t="s">
        <v>112</v>
      </c>
      <c r="AR10" s="41"/>
      <c r="AS10" s="41"/>
      <c r="AT10" s="41"/>
      <c r="AU10" s="41"/>
      <c r="AV10" s="41"/>
      <c r="AW10" s="41"/>
      <c r="AY10" s="41"/>
      <c r="AZ10" s="41"/>
      <c r="BA10" s="41"/>
      <c r="BB10" s="41"/>
      <c r="BC10" s="41"/>
      <c r="BD10" s="41"/>
      <c r="BE10" s="41" t="s">
        <v>185</v>
      </c>
      <c r="BF10" s="41"/>
      <c r="BG10" s="41"/>
      <c r="BH10" s="41"/>
      <c r="BI10" s="41"/>
      <c r="BJ10" s="41"/>
      <c r="BK10" s="26">
        <v>1</v>
      </c>
      <c r="BL10" s="26"/>
      <c r="BM10" s="26"/>
      <c r="BN10" s="45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41"/>
      <c r="CA10" s="41"/>
      <c r="CB10" s="41"/>
      <c r="CC10" s="41"/>
      <c r="CD10" s="26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26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26"/>
      <c r="DA10" s="41"/>
      <c r="DB10" s="41"/>
      <c r="DC10" s="41"/>
      <c r="DD10" s="26"/>
      <c r="DE10" s="41"/>
      <c r="DF10" s="41"/>
      <c r="DG10" s="26"/>
      <c r="DH10" s="26"/>
      <c r="DI10" s="26"/>
      <c r="DJ10" s="26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26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26"/>
      <c r="EG10" s="41"/>
      <c r="EH10" s="41"/>
      <c r="EI10" s="41"/>
      <c r="EJ10" s="41"/>
      <c r="EK10" s="41"/>
      <c r="EL10" s="26"/>
      <c r="EM10" s="41"/>
      <c r="EN10" s="41"/>
      <c r="EO10" s="41"/>
      <c r="EP10" s="41"/>
      <c r="EQ10" s="41"/>
      <c r="ER10" s="26"/>
      <c r="ES10" s="41"/>
      <c r="ET10" s="41"/>
      <c r="EU10" s="41"/>
      <c r="EV10" s="41"/>
      <c r="EW10" s="41"/>
      <c r="EX10" s="26"/>
      <c r="EY10" s="41"/>
      <c r="EZ10" s="41"/>
      <c r="FA10" s="26"/>
      <c r="FB10" s="41"/>
      <c r="FC10" s="41"/>
      <c r="FD10" s="41"/>
      <c r="FE10" s="41"/>
      <c r="FF10" s="41"/>
      <c r="FG10" s="26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26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</row>
    <row r="11" spans="1:189" s="12" customFormat="1" x14ac:dyDescent="0.35">
      <c r="A11" s="26">
        <v>15</v>
      </c>
      <c r="B11" s="41" t="s">
        <v>110</v>
      </c>
      <c r="C11" s="26">
        <v>250</v>
      </c>
      <c r="D11" s="41" t="s">
        <v>146</v>
      </c>
      <c r="E11" s="26">
        <v>50</v>
      </c>
      <c r="F11" s="42" t="str">
        <f t="shared" si="0"/>
        <v>Großunternehmen</v>
      </c>
      <c r="G11" s="26">
        <v>98</v>
      </c>
      <c r="H11" s="43"/>
      <c r="I11" s="44">
        <v>0</v>
      </c>
      <c r="J11" s="41"/>
      <c r="K11" s="44">
        <v>0</v>
      </c>
      <c r="L11" s="41"/>
      <c r="M11" s="44">
        <v>0</v>
      </c>
      <c r="N11" s="44">
        <f t="shared" si="1"/>
        <v>0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 t="s">
        <v>112</v>
      </c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26">
        <v>1</v>
      </c>
      <c r="BL11" s="26"/>
      <c r="BM11" s="26"/>
      <c r="BN11" s="45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41"/>
      <c r="CA11" s="41"/>
      <c r="CB11" s="41"/>
      <c r="CC11" s="41"/>
      <c r="CD11" s="26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26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26"/>
      <c r="DA11" s="41"/>
      <c r="DB11" s="41"/>
      <c r="DC11" s="41"/>
      <c r="DD11" s="26"/>
      <c r="DE11" s="41"/>
      <c r="DF11" s="41"/>
      <c r="DG11" s="26"/>
      <c r="DH11" s="26"/>
      <c r="DI11" s="26"/>
      <c r="DJ11" s="26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26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26"/>
      <c r="EG11" s="41"/>
      <c r="EH11" s="41"/>
      <c r="EI11" s="41"/>
      <c r="EJ11" s="41"/>
      <c r="EK11" s="41"/>
      <c r="EL11" s="26"/>
      <c r="EM11" s="41"/>
      <c r="EN11" s="41"/>
      <c r="EO11" s="41"/>
      <c r="EP11" s="41"/>
      <c r="EQ11" s="41"/>
      <c r="ER11" s="26"/>
      <c r="ES11" s="41"/>
      <c r="ET11" s="41"/>
      <c r="EU11" s="41"/>
      <c r="EV11" s="41"/>
      <c r="EW11" s="41"/>
      <c r="EX11" s="26"/>
      <c r="EY11" s="41"/>
      <c r="EZ11" s="41"/>
      <c r="FA11" s="26"/>
      <c r="FB11" s="41"/>
      <c r="FC11" s="41"/>
      <c r="FD11" s="41"/>
      <c r="FE11" s="41"/>
      <c r="FF11" s="41"/>
      <c r="FG11" s="26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26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</row>
    <row r="12" spans="1:189" s="12" customFormat="1" x14ac:dyDescent="0.35">
      <c r="A12" s="26">
        <v>17</v>
      </c>
      <c r="B12" s="41" t="s">
        <v>110</v>
      </c>
      <c r="C12" s="26">
        <v>250</v>
      </c>
      <c r="D12" s="41" t="s">
        <v>111</v>
      </c>
      <c r="E12" s="26">
        <v>51</v>
      </c>
      <c r="F12" s="42" t="str">
        <f t="shared" si="0"/>
        <v>Großunternehmen</v>
      </c>
      <c r="G12" s="26">
        <v>35</v>
      </c>
      <c r="H12" s="43"/>
      <c r="I12" s="44">
        <v>0</v>
      </c>
      <c r="J12" s="41"/>
      <c r="K12" s="44">
        <v>0</v>
      </c>
      <c r="L12" s="41" t="s">
        <v>30</v>
      </c>
      <c r="M12" s="44">
        <v>1</v>
      </c>
      <c r="N12" s="44">
        <f t="shared" si="1"/>
        <v>1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 t="s">
        <v>112</v>
      </c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26">
        <v>1</v>
      </c>
      <c r="BL12" s="26"/>
      <c r="BM12" s="26"/>
      <c r="BN12" s="45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41"/>
      <c r="CA12" s="41"/>
      <c r="CB12" s="41"/>
      <c r="CC12" s="41"/>
      <c r="CD12" s="26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26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26"/>
      <c r="DA12" s="41"/>
      <c r="DB12" s="41"/>
      <c r="DC12" s="41"/>
      <c r="DD12" s="26"/>
      <c r="DE12" s="41"/>
      <c r="DF12" s="41"/>
      <c r="DG12" s="26"/>
      <c r="DH12" s="26"/>
      <c r="DI12" s="26"/>
      <c r="DJ12" s="26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26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26"/>
      <c r="EG12" s="41"/>
      <c r="EH12" s="41"/>
      <c r="EI12" s="41"/>
      <c r="EJ12" s="41"/>
      <c r="EK12" s="41"/>
      <c r="EL12" s="26"/>
      <c r="EM12" s="41"/>
      <c r="EN12" s="41"/>
      <c r="EO12" s="41"/>
      <c r="EP12" s="41"/>
      <c r="EQ12" s="41"/>
      <c r="ER12" s="26"/>
      <c r="ES12" s="41"/>
      <c r="ET12" s="41"/>
      <c r="EU12" s="41"/>
      <c r="EV12" s="41"/>
      <c r="EW12" s="41"/>
      <c r="EX12" s="26"/>
      <c r="EY12" s="41"/>
      <c r="EZ12" s="41"/>
      <c r="FA12" s="26"/>
      <c r="FB12" s="41"/>
      <c r="FC12" s="41"/>
      <c r="FD12" s="41"/>
      <c r="FE12" s="41"/>
      <c r="FF12" s="41"/>
      <c r="FG12" s="26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26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</row>
    <row r="13" spans="1:189" s="12" customFormat="1" x14ac:dyDescent="0.35">
      <c r="A13" s="26">
        <v>18</v>
      </c>
      <c r="B13" s="41" t="s">
        <v>155</v>
      </c>
      <c r="C13" s="26">
        <v>249</v>
      </c>
      <c r="D13" s="41" t="s">
        <v>146</v>
      </c>
      <c r="E13" s="26">
        <v>50</v>
      </c>
      <c r="F13" s="42" t="str">
        <f t="shared" si="0"/>
        <v>Mittleres Unternehmen</v>
      </c>
      <c r="G13" s="26">
        <v>70</v>
      </c>
      <c r="H13" s="43"/>
      <c r="I13" s="44">
        <v>0</v>
      </c>
      <c r="J13" s="41"/>
      <c r="K13" s="44">
        <v>0</v>
      </c>
      <c r="L13" s="41"/>
      <c r="M13" s="44">
        <v>0</v>
      </c>
      <c r="N13" s="44">
        <f t="shared" si="1"/>
        <v>0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 t="s">
        <v>112</v>
      </c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26">
        <v>1</v>
      </c>
      <c r="BL13" s="26"/>
      <c r="BM13" s="26"/>
      <c r="BN13" s="45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41"/>
      <c r="CA13" s="41"/>
      <c r="CB13" s="41"/>
      <c r="CC13" s="41"/>
      <c r="CD13" s="26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26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26"/>
      <c r="DA13" s="41"/>
      <c r="DB13" s="41"/>
      <c r="DC13" s="41"/>
      <c r="DD13" s="26"/>
      <c r="DE13" s="41"/>
      <c r="DF13" s="41"/>
      <c r="DG13" s="26"/>
      <c r="DH13" s="26"/>
      <c r="DI13" s="26"/>
      <c r="DJ13" s="26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26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26"/>
      <c r="EG13" s="41"/>
      <c r="EH13" s="41"/>
      <c r="EI13" s="41"/>
      <c r="EJ13" s="41"/>
      <c r="EK13" s="41"/>
      <c r="EL13" s="26"/>
      <c r="EM13" s="41"/>
      <c r="EN13" s="41"/>
      <c r="EO13" s="41"/>
      <c r="EP13" s="41"/>
      <c r="EQ13" s="41"/>
      <c r="ER13" s="26"/>
      <c r="ES13" s="41"/>
      <c r="ET13" s="41"/>
      <c r="EU13" s="41"/>
      <c r="EV13" s="41"/>
      <c r="EW13" s="41"/>
      <c r="EX13" s="26"/>
      <c r="EY13" s="41"/>
      <c r="EZ13" s="41"/>
      <c r="FA13" s="26"/>
      <c r="FB13" s="41"/>
      <c r="FC13" s="41"/>
      <c r="FD13" s="41"/>
      <c r="FE13" s="41"/>
      <c r="FF13" s="41"/>
      <c r="FG13" s="26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26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</row>
    <row r="14" spans="1:189" s="12" customFormat="1" x14ac:dyDescent="0.35">
      <c r="A14" s="26">
        <v>19</v>
      </c>
      <c r="B14" s="41" t="s">
        <v>110</v>
      </c>
      <c r="C14" s="26">
        <v>250</v>
      </c>
      <c r="D14" s="41" t="s">
        <v>111</v>
      </c>
      <c r="E14" s="26">
        <v>51</v>
      </c>
      <c r="F14" s="42" t="str">
        <f t="shared" si="0"/>
        <v>Großunternehmen</v>
      </c>
      <c r="G14" s="26"/>
      <c r="H14" s="43" t="s">
        <v>28</v>
      </c>
      <c r="I14" s="44">
        <v>1</v>
      </c>
      <c r="J14" s="41"/>
      <c r="K14" s="44">
        <v>0</v>
      </c>
      <c r="L14" s="41"/>
      <c r="M14" s="44">
        <v>0</v>
      </c>
      <c r="N14" s="44">
        <f t="shared" si="1"/>
        <v>1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 t="s">
        <v>112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26">
        <v>1</v>
      </c>
      <c r="BL14" s="26"/>
      <c r="BM14" s="26"/>
      <c r="BN14" s="45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41"/>
      <c r="CA14" s="41"/>
      <c r="CB14" s="41"/>
      <c r="CC14" s="41"/>
      <c r="CD14" s="26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26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26"/>
      <c r="DA14" s="41"/>
      <c r="DB14" s="41"/>
      <c r="DC14" s="41"/>
      <c r="DD14" s="26"/>
      <c r="DE14" s="41"/>
      <c r="DF14" s="41"/>
      <c r="DG14" s="26"/>
      <c r="DH14" s="26"/>
      <c r="DI14" s="26"/>
      <c r="DJ14" s="26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26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26"/>
      <c r="EG14" s="41"/>
      <c r="EH14" s="41"/>
      <c r="EI14" s="41"/>
      <c r="EJ14" s="41"/>
      <c r="EK14" s="41"/>
      <c r="EL14" s="26"/>
      <c r="EM14" s="41"/>
      <c r="EN14" s="41"/>
      <c r="EO14" s="41"/>
      <c r="EP14" s="41"/>
      <c r="EQ14" s="41"/>
      <c r="ER14" s="26"/>
      <c r="ES14" s="41"/>
      <c r="ET14" s="41"/>
      <c r="EU14" s="41"/>
      <c r="EV14" s="41"/>
      <c r="EW14" s="41"/>
      <c r="EX14" s="26"/>
      <c r="EY14" s="41"/>
      <c r="EZ14" s="41"/>
      <c r="FA14" s="26"/>
      <c r="FB14" s="41"/>
      <c r="FC14" s="41"/>
      <c r="FD14" s="41"/>
      <c r="FE14" s="41"/>
      <c r="FF14" s="41"/>
      <c r="FG14" s="26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26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</row>
    <row r="15" spans="1:189" s="12" customFormat="1" x14ac:dyDescent="0.35">
      <c r="A15" s="26">
        <v>20</v>
      </c>
      <c r="B15" s="41" t="s">
        <v>110</v>
      </c>
      <c r="C15" s="26">
        <v>250</v>
      </c>
      <c r="D15" s="41" t="s">
        <v>111</v>
      </c>
      <c r="E15" s="26">
        <v>51</v>
      </c>
      <c r="F15" s="42" t="str">
        <f t="shared" si="0"/>
        <v>Großunternehmen</v>
      </c>
      <c r="G15" s="26">
        <v>23</v>
      </c>
      <c r="H15" s="43" t="s">
        <v>28</v>
      </c>
      <c r="I15" s="44">
        <v>1</v>
      </c>
      <c r="J15" s="41"/>
      <c r="K15" s="44">
        <v>0</v>
      </c>
      <c r="L15" s="41"/>
      <c r="M15" s="44">
        <v>0</v>
      </c>
      <c r="N15" s="44">
        <f t="shared" si="1"/>
        <v>1</v>
      </c>
      <c r="O15" s="41"/>
      <c r="P15" s="41"/>
      <c r="Q15" s="41" t="s">
        <v>112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 t="s">
        <v>112</v>
      </c>
      <c r="AD15" s="41"/>
      <c r="AE15" s="41" t="s">
        <v>112</v>
      </c>
      <c r="AF15" s="41"/>
      <c r="AG15" s="41" t="s">
        <v>112</v>
      </c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26"/>
      <c r="BL15" s="26">
        <v>1</v>
      </c>
      <c r="BM15" s="26"/>
      <c r="BN15" s="45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41"/>
      <c r="CA15" s="41"/>
      <c r="CB15" s="41"/>
      <c r="CC15" s="41"/>
      <c r="CD15" s="26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26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26"/>
      <c r="DA15" s="41"/>
      <c r="DB15" s="41"/>
      <c r="DC15" s="41"/>
      <c r="DD15" s="26"/>
      <c r="DE15" s="41"/>
      <c r="DF15" s="41"/>
      <c r="DG15" s="26"/>
      <c r="DH15" s="26"/>
      <c r="DI15" s="26"/>
      <c r="DJ15" s="26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26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26"/>
      <c r="EG15" s="41"/>
      <c r="EH15" s="41"/>
      <c r="EI15" s="41"/>
      <c r="EJ15" s="41"/>
      <c r="EK15" s="41"/>
      <c r="EL15" s="26"/>
      <c r="EM15" s="41"/>
      <c r="EN15" s="41"/>
      <c r="EO15" s="41"/>
      <c r="EP15" s="41"/>
      <c r="EQ15" s="41"/>
      <c r="ER15" s="26"/>
      <c r="ES15" s="41"/>
      <c r="ET15" s="41"/>
      <c r="EU15" s="41"/>
      <c r="EV15" s="41"/>
      <c r="EW15" s="41"/>
      <c r="EX15" s="26"/>
      <c r="EY15" s="41"/>
      <c r="EZ15" s="41"/>
      <c r="FA15" s="26"/>
      <c r="FB15" s="41"/>
      <c r="FC15" s="41"/>
      <c r="FD15" s="41"/>
      <c r="FE15" s="41"/>
      <c r="FF15" s="41"/>
      <c r="FG15" s="26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26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</row>
    <row r="16" spans="1:189" s="12" customFormat="1" x14ac:dyDescent="0.35">
      <c r="A16" s="26">
        <v>22</v>
      </c>
      <c r="B16" s="41" t="s">
        <v>110</v>
      </c>
      <c r="C16" s="26">
        <v>250</v>
      </c>
      <c r="D16" s="41" t="s">
        <v>111</v>
      </c>
      <c r="E16" s="26">
        <v>51</v>
      </c>
      <c r="F16" s="42" t="str">
        <f t="shared" si="0"/>
        <v>Großunternehmen</v>
      </c>
      <c r="G16" s="26"/>
      <c r="H16" s="43" t="s">
        <v>28</v>
      </c>
      <c r="I16" s="44">
        <v>1</v>
      </c>
      <c r="J16" s="41"/>
      <c r="K16" s="44">
        <v>0</v>
      </c>
      <c r="L16" s="41"/>
      <c r="M16" s="44">
        <v>0</v>
      </c>
      <c r="N16" s="44">
        <f t="shared" si="1"/>
        <v>1</v>
      </c>
      <c r="O16" s="41"/>
      <c r="P16" s="41"/>
      <c r="Q16" s="41" t="s">
        <v>112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 t="s">
        <v>112</v>
      </c>
      <c r="AD16" s="41"/>
      <c r="AE16" s="41" t="s">
        <v>112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 t="s">
        <v>112</v>
      </c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26"/>
      <c r="BL16" s="26">
        <v>1</v>
      </c>
      <c r="BM16" s="26"/>
      <c r="BN16" s="45"/>
      <c r="BO16" s="26" t="s">
        <v>113</v>
      </c>
      <c r="BP16" s="26" t="s">
        <v>114</v>
      </c>
      <c r="BQ16" s="26"/>
      <c r="BR16" s="26"/>
      <c r="BS16" s="26"/>
      <c r="BT16" s="26"/>
      <c r="BU16" s="26"/>
      <c r="BV16" s="26"/>
      <c r="BW16" s="26"/>
      <c r="BX16" s="26"/>
      <c r="BY16" s="26"/>
      <c r="BZ16" s="41"/>
      <c r="CA16" s="41"/>
      <c r="CB16" s="41"/>
      <c r="CC16" s="41"/>
      <c r="CD16" s="26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26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26"/>
      <c r="DA16" s="41" t="s">
        <v>113</v>
      </c>
      <c r="DB16" s="41"/>
      <c r="DC16" s="41"/>
      <c r="DD16" s="26"/>
      <c r="DE16" s="41" t="s">
        <v>63</v>
      </c>
      <c r="DF16" s="41" t="s">
        <v>159</v>
      </c>
      <c r="DG16" s="26"/>
      <c r="DH16" s="45"/>
      <c r="DI16" s="84"/>
      <c r="DJ16" s="26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26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26"/>
      <c r="EG16" s="41"/>
      <c r="EH16" s="41"/>
      <c r="EI16" s="41"/>
      <c r="EJ16" s="41"/>
      <c r="EK16" s="41"/>
      <c r="EL16" s="26"/>
      <c r="EM16" s="41"/>
      <c r="EN16" s="41"/>
      <c r="EO16" s="41"/>
      <c r="EP16" s="41"/>
      <c r="EQ16" s="41"/>
      <c r="ER16" s="26"/>
      <c r="ES16" s="41"/>
      <c r="ET16" s="41"/>
      <c r="EU16" s="41"/>
      <c r="EV16" s="41"/>
      <c r="EW16" s="41"/>
      <c r="EX16" s="26"/>
      <c r="EY16" s="41"/>
      <c r="EZ16" s="41"/>
      <c r="FA16" s="26"/>
      <c r="FB16" s="41"/>
      <c r="FC16" s="41"/>
      <c r="FD16" s="41"/>
      <c r="FE16" s="41"/>
      <c r="FF16" s="41"/>
      <c r="FG16" s="26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26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</row>
    <row r="17" spans="1:189" s="12" customFormat="1" x14ac:dyDescent="0.35">
      <c r="A17" s="26">
        <v>23</v>
      </c>
      <c r="B17" s="41" t="s">
        <v>110</v>
      </c>
      <c r="C17" s="26">
        <v>250</v>
      </c>
      <c r="D17" s="41" t="s">
        <v>111</v>
      </c>
      <c r="E17" s="26">
        <v>51</v>
      </c>
      <c r="F17" s="42" t="str">
        <f t="shared" si="0"/>
        <v>Großunternehmen</v>
      </c>
      <c r="G17" s="26">
        <v>25</v>
      </c>
      <c r="H17" s="43"/>
      <c r="I17" s="44">
        <v>0</v>
      </c>
      <c r="J17" s="41" t="s">
        <v>29</v>
      </c>
      <c r="K17" s="44">
        <v>1</v>
      </c>
      <c r="L17" s="41"/>
      <c r="M17" s="44">
        <v>0</v>
      </c>
      <c r="N17" s="44">
        <f t="shared" si="1"/>
        <v>1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 t="s">
        <v>112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 t="s">
        <v>137</v>
      </c>
      <c r="BJ17" s="41"/>
      <c r="BK17" s="26"/>
      <c r="BL17" s="26"/>
      <c r="BM17" s="26">
        <v>1</v>
      </c>
      <c r="BN17" s="45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41"/>
      <c r="CA17" s="41"/>
      <c r="CB17" s="41"/>
      <c r="CC17" s="41"/>
      <c r="CD17" s="26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26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26"/>
      <c r="DA17" s="41"/>
      <c r="DB17" s="41"/>
      <c r="DC17" s="41"/>
      <c r="DD17" s="26"/>
      <c r="DE17" s="41"/>
      <c r="DF17" s="41"/>
      <c r="DG17" s="26"/>
      <c r="DH17" s="26"/>
      <c r="DI17" s="26"/>
      <c r="DJ17" s="26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26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26"/>
      <c r="EG17" s="41"/>
      <c r="EH17" s="41"/>
      <c r="EI17" s="41"/>
      <c r="EJ17" s="41"/>
      <c r="EK17" s="41"/>
      <c r="EL17" s="26"/>
      <c r="EM17" s="41"/>
      <c r="EN17" s="41"/>
      <c r="EO17" s="41"/>
      <c r="EP17" s="41"/>
      <c r="EQ17" s="41"/>
      <c r="ER17" s="26"/>
      <c r="ES17" s="41"/>
      <c r="ET17" s="41"/>
      <c r="EU17" s="41"/>
      <c r="EV17" s="41"/>
      <c r="EW17" s="41"/>
      <c r="EX17" s="26"/>
      <c r="EY17" s="41"/>
      <c r="EZ17" s="41"/>
      <c r="FA17" s="26"/>
      <c r="FB17" s="41"/>
      <c r="FC17" s="41"/>
      <c r="FD17" s="41"/>
      <c r="FE17" s="41"/>
      <c r="FF17" s="41"/>
      <c r="FG17" s="26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26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</row>
    <row r="18" spans="1:189" s="12" customFormat="1" x14ac:dyDescent="0.35">
      <c r="A18" s="26">
        <v>27</v>
      </c>
      <c r="B18" s="41" t="s">
        <v>138</v>
      </c>
      <c r="C18" s="26">
        <v>9</v>
      </c>
      <c r="D18" s="41" t="s">
        <v>139</v>
      </c>
      <c r="E18" s="26">
        <v>2</v>
      </c>
      <c r="F18" s="42" t="str">
        <f t="shared" si="0"/>
        <v>Kleinstunternehmen</v>
      </c>
      <c r="G18" s="26">
        <v>95</v>
      </c>
      <c r="H18" s="43"/>
      <c r="I18" s="44">
        <v>0</v>
      </c>
      <c r="J18" s="41"/>
      <c r="K18" s="44">
        <v>0</v>
      </c>
      <c r="L18" s="41"/>
      <c r="M18" s="44">
        <v>0</v>
      </c>
      <c r="N18" s="44">
        <f t="shared" si="1"/>
        <v>0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 t="s">
        <v>112</v>
      </c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26"/>
      <c r="BL18" s="26">
        <v>1</v>
      </c>
      <c r="BM18" s="26"/>
      <c r="BN18" s="45"/>
      <c r="BO18" s="26" t="s">
        <v>113</v>
      </c>
      <c r="BP18" s="26" t="s">
        <v>114</v>
      </c>
      <c r="BQ18" s="26" t="s">
        <v>108</v>
      </c>
      <c r="BR18" s="26" t="s">
        <v>108</v>
      </c>
      <c r="BS18" s="26"/>
      <c r="BT18" s="26"/>
      <c r="BU18" s="26" t="s">
        <v>152</v>
      </c>
      <c r="BV18" s="26" t="s">
        <v>152</v>
      </c>
      <c r="BW18" s="26" t="s">
        <v>134</v>
      </c>
      <c r="BX18" s="26" t="s">
        <v>134</v>
      </c>
      <c r="BY18" s="26"/>
      <c r="BZ18" s="41" t="s">
        <v>117</v>
      </c>
      <c r="CA18" s="41" t="s">
        <v>117</v>
      </c>
      <c r="CB18" s="41" t="s">
        <v>134</v>
      </c>
      <c r="CC18" s="41" t="s">
        <v>134</v>
      </c>
      <c r="CD18" s="26"/>
      <c r="CE18" s="41" t="s">
        <v>118</v>
      </c>
      <c r="CF18" s="41" t="s">
        <v>118</v>
      </c>
      <c r="CG18" s="41" t="s">
        <v>134</v>
      </c>
      <c r="CH18" s="41" t="s">
        <v>134</v>
      </c>
      <c r="CI18" s="41" t="s">
        <v>134</v>
      </c>
      <c r="CJ18" s="41" t="s">
        <v>134</v>
      </c>
      <c r="CK18" s="41" t="s">
        <v>134</v>
      </c>
      <c r="CL18" s="41" t="s">
        <v>119</v>
      </c>
      <c r="CM18" s="41" t="s">
        <v>119</v>
      </c>
      <c r="CN18" s="41" t="s">
        <v>134</v>
      </c>
      <c r="CO18" s="26"/>
      <c r="CP18" s="41" t="s">
        <v>114</v>
      </c>
      <c r="CQ18" s="41" t="s">
        <v>121</v>
      </c>
      <c r="CR18" s="41" t="s">
        <v>121</v>
      </c>
      <c r="CS18" s="41" t="s">
        <v>114</v>
      </c>
      <c r="CT18" s="41" t="s">
        <v>121</v>
      </c>
      <c r="CU18" s="41" t="s">
        <v>121</v>
      </c>
      <c r="CV18" s="41" t="s">
        <v>121</v>
      </c>
      <c r="CW18" s="41" t="s">
        <v>121</v>
      </c>
      <c r="CX18" s="41" t="s">
        <v>121</v>
      </c>
      <c r="CY18" s="41" t="s">
        <v>121</v>
      </c>
      <c r="CZ18" s="26"/>
      <c r="DA18" s="41" t="s">
        <v>108</v>
      </c>
      <c r="DB18" s="41" t="s">
        <v>108</v>
      </c>
      <c r="DC18" s="41" t="s">
        <v>108</v>
      </c>
      <c r="DD18" s="26"/>
      <c r="DE18" s="41" t="s">
        <v>63</v>
      </c>
      <c r="DF18" s="41" t="s">
        <v>165</v>
      </c>
      <c r="DG18" s="26"/>
      <c r="DH18" s="45" t="s">
        <v>166</v>
      </c>
      <c r="DI18" s="84"/>
      <c r="DJ18" s="26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26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26"/>
      <c r="EG18" s="41"/>
      <c r="EH18" s="41"/>
      <c r="EI18" s="41"/>
      <c r="EJ18" s="41"/>
      <c r="EK18" s="41"/>
      <c r="EL18" s="26"/>
      <c r="EM18" s="41"/>
      <c r="EN18" s="41"/>
      <c r="EO18" s="41"/>
      <c r="EP18" s="41"/>
      <c r="EQ18" s="41"/>
      <c r="ER18" s="26"/>
      <c r="ES18" s="41"/>
      <c r="ET18" s="41"/>
      <c r="EU18" s="41"/>
      <c r="EV18" s="41"/>
      <c r="EW18" s="41"/>
      <c r="EX18" s="26"/>
      <c r="EY18" s="41"/>
      <c r="EZ18" s="41"/>
      <c r="FA18" s="26"/>
      <c r="FB18" s="41"/>
      <c r="FC18" s="41"/>
      <c r="FD18" s="41"/>
      <c r="FE18" s="41"/>
      <c r="FF18" s="41"/>
      <c r="FG18" s="26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26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</row>
    <row r="19" spans="1:189" s="12" customFormat="1" x14ac:dyDescent="0.35">
      <c r="A19" s="26">
        <v>30</v>
      </c>
      <c r="B19" s="41" t="s">
        <v>110</v>
      </c>
      <c r="C19" s="26">
        <v>250</v>
      </c>
      <c r="D19" s="41" t="s">
        <v>111</v>
      </c>
      <c r="E19" s="26">
        <v>51</v>
      </c>
      <c r="F19" s="42" t="str">
        <f t="shared" si="0"/>
        <v>Großunternehmen</v>
      </c>
      <c r="G19" s="26">
        <v>3</v>
      </c>
      <c r="H19" s="43"/>
      <c r="I19" s="44">
        <v>0</v>
      </c>
      <c r="J19" s="41"/>
      <c r="K19" s="44">
        <v>0</v>
      </c>
      <c r="L19" s="41"/>
      <c r="M19" s="44">
        <v>0</v>
      </c>
      <c r="N19" s="44">
        <f t="shared" si="1"/>
        <v>0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 t="s">
        <v>112</v>
      </c>
      <c r="AN19" s="41"/>
      <c r="AO19" s="41" t="s">
        <v>112</v>
      </c>
      <c r="AP19" s="41"/>
      <c r="AQ19" s="41" t="s">
        <v>112</v>
      </c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26"/>
      <c r="BL19" s="26">
        <v>1</v>
      </c>
      <c r="BM19" s="26"/>
      <c r="BN19" s="45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41"/>
      <c r="CA19" s="41"/>
      <c r="CB19" s="41"/>
      <c r="CC19" s="41"/>
      <c r="CD19" s="26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26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26"/>
      <c r="DA19" s="41"/>
      <c r="DB19" s="41"/>
      <c r="DC19" s="41"/>
      <c r="DD19" s="26"/>
      <c r="DE19" s="41"/>
      <c r="DF19" s="41"/>
      <c r="DG19" s="26"/>
      <c r="DH19" s="26"/>
      <c r="DI19" s="26"/>
      <c r="DJ19" s="26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26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26"/>
      <c r="EG19" s="41"/>
      <c r="EH19" s="41"/>
      <c r="EI19" s="41"/>
      <c r="EJ19" s="41"/>
      <c r="EK19" s="41"/>
      <c r="EL19" s="26"/>
      <c r="EM19" s="41"/>
      <c r="EN19" s="41"/>
      <c r="EO19" s="41"/>
      <c r="EP19" s="41"/>
      <c r="EQ19" s="41"/>
      <c r="ER19" s="26"/>
      <c r="ES19" s="41"/>
      <c r="ET19" s="41"/>
      <c r="EU19" s="41"/>
      <c r="EV19" s="41"/>
      <c r="EW19" s="41"/>
      <c r="EX19" s="26"/>
      <c r="EY19" s="41"/>
      <c r="EZ19" s="41"/>
      <c r="FA19" s="26"/>
      <c r="FB19" s="41"/>
      <c r="FC19" s="41"/>
      <c r="FD19" s="41"/>
      <c r="FE19" s="41"/>
      <c r="FF19" s="41"/>
      <c r="FG19" s="26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26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</row>
    <row r="20" spans="1:189" s="12" customFormat="1" x14ac:dyDescent="0.35">
      <c r="A20" s="26">
        <v>31</v>
      </c>
      <c r="B20" s="41" t="s">
        <v>110</v>
      </c>
      <c r="C20" s="26">
        <v>250</v>
      </c>
      <c r="D20" s="41" t="s">
        <v>111</v>
      </c>
      <c r="E20" s="26">
        <v>51</v>
      </c>
      <c r="F20" s="42" t="str">
        <f t="shared" si="0"/>
        <v>Großunternehmen</v>
      </c>
      <c r="G20" s="26">
        <v>15</v>
      </c>
      <c r="H20" s="43" t="s">
        <v>28</v>
      </c>
      <c r="I20" s="44">
        <v>1</v>
      </c>
      <c r="J20" s="41"/>
      <c r="K20" s="44">
        <v>0</v>
      </c>
      <c r="L20" s="41"/>
      <c r="M20" s="44">
        <v>0</v>
      </c>
      <c r="N20" s="44">
        <f t="shared" si="1"/>
        <v>1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 t="s">
        <v>112</v>
      </c>
      <c r="AB20" s="41"/>
      <c r="AC20" s="41"/>
      <c r="AD20" s="41"/>
      <c r="AE20" s="41"/>
      <c r="AF20" s="41" t="s">
        <v>137</v>
      </c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26"/>
      <c r="BL20" s="26"/>
      <c r="BM20" s="26">
        <v>1</v>
      </c>
      <c r="BN20" s="45"/>
      <c r="BO20" s="26" t="s">
        <v>113</v>
      </c>
      <c r="BP20" s="26" t="s">
        <v>114</v>
      </c>
      <c r="BQ20" s="26" t="s">
        <v>108</v>
      </c>
      <c r="BR20" s="26" t="s">
        <v>134</v>
      </c>
      <c r="BS20" s="26"/>
      <c r="BT20" s="26"/>
      <c r="BU20" s="26" t="s">
        <v>115</v>
      </c>
      <c r="BV20" s="26" t="s">
        <v>115</v>
      </c>
      <c r="BW20" s="26" t="s">
        <v>115</v>
      </c>
      <c r="BX20" s="26" t="s">
        <v>115</v>
      </c>
      <c r="BY20" s="26"/>
      <c r="BZ20" s="41" t="s">
        <v>117</v>
      </c>
      <c r="CA20" s="41" t="s">
        <v>117</v>
      </c>
      <c r="CB20" s="41" t="s">
        <v>117</v>
      </c>
      <c r="CC20" s="41" t="s">
        <v>117</v>
      </c>
      <c r="CD20" s="26"/>
      <c r="CE20" s="41" t="s">
        <v>118</v>
      </c>
      <c r="CF20" s="41" t="s">
        <v>118</v>
      </c>
      <c r="CG20" s="41" t="s">
        <v>118</v>
      </c>
      <c r="CH20" s="41" t="s">
        <v>134</v>
      </c>
      <c r="CI20" s="41" t="s">
        <v>118</v>
      </c>
      <c r="CJ20" s="41" t="s">
        <v>134</v>
      </c>
      <c r="CK20" s="41" t="s">
        <v>118</v>
      </c>
      <c r="CL20" s="41" t="s">
        <v>134</v>
      </c>
      <c r="CM20" s="41" t="s">
        <v>134</v>
      </c>
      <c r="CN20" s="41" t="s">
        <v>134</v>
      </c>
      <c r="CO20" s="26"/>
      <c r="CP20" s="41" t="s">
        <v>135</v>
      </c>
      <c r="CQ20" s="41" t="s">
        <v>121</v>
      </c>
      <c r="CR20" s="41" t="s">
        <v>120</v>
      </c>
      <c r="CS20" s="41" t="s">
        <v>135</v>
      </c>
      <c r="CT20" s="41" t="s">
        <v>120</v>
      </c>
      <c r="CU20" s="41" t="s">
        <v>114</v>
      </c>
      <c r="CV20" s="41" t="s">
        <v>121</v>
      </c>
      <c r="CW20" s="41" t="s">
        <v>135</v>
      </c>
      <c r="CX20" s="41" t="s">
        <v>140</v>
      </c>
      <c r="CY20" s="41" t="s">
        <v>135</v>
      </c>
      <c r="CZ20" s="26"/>
      <c r="DA20" s="41" t="s">
        <v>113</v>
      </c>
      <c r="DB20" s="41" t="s">
        <v>113</v>
      </c>
      <c r="DC20" s="41" t="s">
        <v>113</v>
      </c>
      <c r="DD20" s="26"/>
      <c r="DE20" s="41" t="s">
        <v>156</v>
      </c>
      <c r="DF20" s="41"/>
      <c r="DG20" s="26"/>
      <c r="DH20" s="45"/>
      <c r="DI20" s="84"/>
      <c r="DJ20" s="26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26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26"/>
      <c r="EG20" s="41"/>
      <c r="EH20" s="41"/>
      <c r="EI20" s="41"/>
      <c r="EJ20" s="41"/>
      <c r="EK20" s="41"/>
      <c r="EL20" s="26"/>
      <c r="EM20" s="41"/>
      <c r="EN20" s="41"/>
      <c r="EO20" s="41"/>
      <c r="EP20" s="41"/>
      <c r="EQ20" s="41"/>
      <c r="ER20" s="26"/>
      <c r="ES20" s="41"/>
      <c r="ET20" s="41"/>
      <c r="EU20" s="41"/>
      <c r="EV20" s="41"/>
      <c r="EW20" s="41"/>
      <c r="EX20" s="26"/>
      <c r="EY20" s="41"/>
      <c r="EZ20" s="41"/>
      <c r="FA20" s="26"/>
      <c r="FB20" s="41"/>
      <c r="FC20" s="41"/>
      <c r="FD20" s="41"/>
      <c r="FE20" s="41"/>
      <c r="FF20" s="41"/>
      <c r="FG20" s="26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26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</row>
    <row r="21" spans="1:189" s="56" customFormat="1" x14ac:dyDescent="0.35">
      <c r="A21" s="26">
        <v>33</v>
      </c>
      <c r="B21" s="41" t="s">
        <v>138</v>
      </c>
      <c r="C21" s="26">
        <v>9</v>
      </c>
      <c r="D21" s="41" t="s">
        <v>139</v>
      </c>
      <c r="E21" s="26">
        <v>2</v>
      </c>
      <c r="F21" s="42" t="str">
        <f t="shared" si="0"/>
        <v>Kleinstunternehmen</v>
      </c>
      <c r="G21" s="26">
        <v>90</v>
      </c>
      <c r="H21" s="43"/>
      <c r="I21" s="44">
        <v>0</v>
      </c>
      <c r="J21" s="41"/>
      <c r="K21" s="44">
        <v>0</v>
      </c>
      <c r="L21" s="41"/>
      <c r="M21" s="44">
        <v>0</v>
      </c>
      <c r="N21" s="44">
        <f t="shared" si="1"/>
        <v>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 t="s">
        <v>173</v>
      </c>
      <c r="BF21" s="41"/>
      <c r="BG21" s="41"/>
      <c r="BH21" s="41"/>
      <c r="BI21" s="41"/>
      <c r="BJ21" s="41"/>
      <c r="BK21" s="26"/>
      <c r="BL21" s="26"/>
      <c r="BM21" s="26"/>
      <c r="BN21" s="45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41"/>
      <c r="CA21" s="41"/>
      <c r="CB21" s="41"/>
      <c r="CC21" s="41"/>
      <c r="CD21" s="26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26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26"/>
      <c r="DA21" s="41"/>
      <c r="DB21" s="41"/>
      <c r="DC21" s="41"/>
      <c r="DD21" s="26"/>
      <c r="DE21" s="41"/>
      <c r="DF21" s="41"/>
      <c r="DG21" s="26"/>
      <c r="DH21" s="26"/>
      <c r="DI21" s="26"/>
      <c r="DJ21" s="26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26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26"/>
      <c r="EG21" s="41"/>
      <c r="EH21" s="41"/>
      <c r="EI21" s="41"/>
      <c r="EJ21" s="41"/>
      <c r="EK21" s="41"/>
      <c r="EL21" s="26"/>
      <c r="EM21" s="41"/>
      <c r="EN21" s="41"/>
      <c r="EO21" s="41"/>
      <c r="EP21" s="41"/>
      <c r="EQ21" s="41"/>
      <c r="ER21" s="26"/>
      <c r="ES21" s="41"/>
      <c r="ET21" s="41"/>
      <c r="EU21" s="41"/>
      <c r="EV21" s="41"/>
      <c r="EW21" s="41"/>
      <c r="EX21" s="26"/>
      <c r="EY21" s="41"/>
      <c r="EZ21" s="41"/>
      <c r="FA21" s="26"/>
      <c r="FB21" s="41"/>
      <c r="FC21" s="41"/>
      <c r="FD21" s="41"/>
      <c r="FE21" s="41"/>
      <c r="FF21" s="41"/>
      <c r="FG21" s="26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26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</row>
    <row r="24" spans="1:189" s="63" customFormat="1" x14ac:dyDescent="0.35">
      <c r="A24" s="57" t="s">
        <v>216</v>
      </c>
      <c r="B24" s="38">
        <v>1</v>
      </c>
      <c r="C24" s="38">
        <v>2</v>
      </c>
      <c r="D24" s="38">
        <v>3</v>
      </c>
      <c r="E24" s="38">
        <v>4</v>
      </c>
      <c r="F24" s="38">
        <v>5</v>
      </c>
      <c r="G24" s="38">
        <v>6</v>
      </c>
      <c r="H24" s="124">
        <v>7</v>
      </c>
      <c r="I24" s="125"/>
      <c r="J24" s="125"/>
      <c r="K24" s="125"/>
      <c r="L24" s="125"/>
      <c r="M24" s="125"/>
      <c r="N24" s="126"/>
      <c r="O24" s="4"/>
      <c r="P24" s="4"/>
      <c r="Q24" s="92">
        <v>8</v>
      </c>
      <c r="R24" s="93"/>
      <c r="S24" s="93"/>
      <c r="T24" s="93"/>
      <c r="U24" s="93"/>
      <c r="V24" s="93"/>
      <c r="W24" s="93"/>
      <c r="X24" s="93"/>
      <c r="Y24" s="93"/>
      <c r="Z24" s="93"/>
      <c r="AA24" s="125">
        <v>8</v>
      </c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6"/>
      <c r="BK24" s="46"/>
      <c r="BL24" s="46"/>
      <c r="BM24" s="46"/>
      <c r="BN24" s="33"/>
      <c r="BO24" s="124">
        <v>9</v>
      </c>
      <c r="BP24" s="125"/>
      <c r="BQ24" s="125"/>
      <c r="BR24" s="125"/>
      <c r="BS24" s="125"/>
      <c r="BT24" s="34"/>
      <c r="BU24" s="124">
        <v>10</v>
      </c>
      <c r="BV24" s="125"/>
      <c r="BW24" s="125"/>
      <c r="BX24" s="126"/>
      <c r="BY24" s="34"/>
      <c r="BZ24" s="124">
        <v>11</v>
      </c>
      <c r="CA24" s="125"/>
      <c r="CB24" s="125"/>
      <c r="CC24" s="126"/>
      <c r="CD24" s="34"/>
      <c r="CE24" s="124">
        <v>12</v>
      </c>
      <c r="CF24" s="125"/>
      <c r="CG24" s="125"/>
      <c r="CH24" s="125"/>
      <c r="CI24" s="125"/>
      <c r="CJ24" s="125"/>
      <c r="CK24" s="125"/>
      <c r="CL24" s="125"/>
      <c r="CM24" s="125"/>
      <c r="CN24" s="126"/>
      <c r="CO24" s="34"/>
      <c r="CP24" s="124">
        <v>13</v>
      </c>
      <c r="CQ24" s="125"/>
      <c r="CR24" s="125"/>
      <c r="CS24" s="125"/>
      <c r="CT24" s="125"/>
      <c r="CU24" s="125"/>
      <c r="CV24" s="125"/>
      <c r="CW24" s="125"/>
      <c r="CX24" s="125"/>
      <c r="CY24" s="126"/>
      <c r="CZ24" s="34"/>
      <c r="DA24" s="124">
        <v>14</v>
      </c>
      <c r="DB24" s="125"/>
      <c r="DC24" s="126"/>
      <c r="DD24" s="34"/>
      <c r="DE24" s="124">
        <v>15</v>
      </c>
      <c r="DF24" s="126"/>
      <c r="DG24" s="34"/>
      <c r="DH24" s="38">
        <v>16</v>
      </c>
      <c r="DI24" s="79"/>
      <c r="DJ24" s="34"/>
      <c r="DK24" s="124">
        <v>17</v>
      </c>
      <c r="DL24" s="125"/>
      <c r="DM24" s="125"/>
      <c r="DN24" s="125"/>
      <c r="DO24" s="125"/>
      <c r="DP24" s="125"/>
      <c r="DQ24" s="125"/>
      <c r="DR24" s="125"/>
      <c r="DS24" s="125"/>
      <c r="DT24" s="126"/>
      <c r="DU24" s="34"/>
      <c r="DV24" s="124">
        <v>18</v>
      </c>
      <c r="DW24" s="125"/>
      <c r="DX24" s="125"/>
      <c r="DY24" s="125"/>
      <c r="DZ24" s="125"/>
      <c r="EA24" s="125"/>
      <c r="EB24" s="125"/>
      <c r="EC24" s="125"/>
      <c r="ED24" s="125"/>
      <c r="EE24" s="126"/>
      <c r="EF24" s="34"/>
      <c r="EG24" s="124">
        <v>19</v>
      </c>
      <c r="EH24" s="125"/>
      <c r="EI24" s="125"/>
      <c r="EJ24" s="125"/>
      <c r="EK24" s="126"/>
      <c r="EL24" s="34"/>
      <c r="EM24" s="124">
        <v>20</v>
      </c>
      <c r="EN24" s="125"/>
      <c r="EO24" s="125"/>
      <c r="EP24" s="125"/>
      <c r="EQ24" s="126"/>
      <c r="ER24" s="34"/>
      <c r="ES24" s="124">
        <v>21</v>
      </c>
      <c r="ET24" s="125"/>
      <c r="EU24" s="125"/>
      <c r="EV24" s="125"/>
      <c r="EW24" s="126"/>
      <c r="EX24" s="34"/>
      <c r="EY24" s="38">
        <v>22</v>
      </c>
      <c r="EZ24" s="79"/>
      <c r="FA24" s="34"/>
      <c r="FB24" s="124">
        <v>23</v>
      </c>
      <c r="FC24" s="125"/>
      <c r="FD24" s="125"/>
      <c r="FE24" s="125"/>
      <c r="FF24" s="126"/>
      <c r="FG24" s="34"/>
      <c r="FH24" s="93"/>
      <c r="FI24" s="86">
        <v>24</v>
      </c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34"/>
      <c r="FU24" s="93"/>
      <c r="FV24" s="93">
        <v>25</v>
      </c>
      <c r="FW24" s="93"/>
      <c r="FX24" s="93"/>
      <c r="FY24" s="93"/>
      <c r="FZ24" s="93"/>
      <c r="GA24" s="93"/>
      <c r="GB24" s="93"/>
      <c r="GC24" s="93"/>
      <c r="GD24" s="94"/>
      <c r="GE24" s="4"/>
      <c r="GF24" s="33"/>
      <c r="GG24" s="33"/>
    </row>
    <row r="25" spans="1:189" s="3" customFormat="1" x14ac:dyDescent="0.35">
      <c r="A25" s="9" t="s">
        <v>182</v>
      </c>
      <c r="B25" s="2" t="s">
        <v>174</v>
      </c>
      <c r="C25" s="4" t="s">
        <v>174</v>
      </c>
      <c r="D25" s="2" t="s">
        <v>175</v>
      </c>
      <c r="E25" s="4" t="s">
        <v>175</v>
      </c>
      <c r="F25" s="38" t="s">
        <v>178</v>
      </c>
      <c r="G25" s="38" t="s">
        <v>176</v>
      </c>
      <c r="H25" s="124" t="s">
        <v>177</v>
      </c>
      <c r="I25" s="125"/>
      <c r="J25" s="125"/>
      <c r="K25" s="125"/>
      <c r="L25" s="125"/>
      <c r="M25" s="125"/>
      <c r="N25" s="126"/>
      <c r="O25" s="2"/>
      <c r="P25" s="2"/>
      <c r="Q25" s="92" t="s">
        <v>193</v>
      </c>
      <c r="R25" s="93"/>
      <c r="S25" s="93"/>
      <c r="T25" s="93"/>
      <c r="U25" s="93"/>
      <c r="V25" s="93"/>
      <c r="W25" s="93"/>
      <c r="X25" s="93"/>
      <c r="Y25" s="93"/>
      <c r="Z25" s="93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6"/>
      <c r="BK25" s="39"/>
      <c r="BL25" s="39"/>
      <c r="BM25" s="39"/>
      <c r="BN25" s="36"/>
      <c r="BO25" s="124" t="s">
        <v>189</v>
      </c>
      <c r="BP25" s="125"/>
      <c r="BQ25" s="125"/>
      <c r="BR25" s="125"/>
      <c r="BS25" s="125"/>
      <c r="BT25" s="34"/>
      <c r="BU25" s="124" t="s">
        <v>190</v>
      </c>
      <c r="BV25" s="125"/>
      <c r="BW25" s="125"/>
      <c r="BX25" s="126"/>
      <c r="BY25" s="34"/>
      <c r="BZ25" s="124" t="s">
        <v>191</v>
      </c>
      <c r="CA25" s="125"/>
      <c r="CB25" s="125"/>
      <c r="CC25" s="126"/>
      <c r="CD25" s="34"/>
      <c r="CE25" s="124" t="s">
        <v>192</v>
      </c>
      <c r="CF25" s="125"/>
      <c r="CG25" s="125"/>
      <c r="CH25" s="125"/>
      <c r="CI25" s="125"/>
      <c r="CJ25" s="125"/>
      <c r="CK25" s="125"/>
      <c r="CL25" s="125"/>
      <c r="CM25" s="125"/>
      <c r="CN25" s="126"/>
      <c r="CO25" s="34"/>
      <c r="CP25" s="124" t="s">
        <v>194</v>
      </c>
      <c r="CQ25" s="125"/>
      <c r="CR25" s="125"/>
      <c r="CS25" s="125"/>
      <c r="CT25" s="125"/>
      <c r="CU25" s="125"/>
      <c r="CV25" s="125"/>
      <c r="CW25" s="125"/>
      <c r="CX25" s="125"/>
      <c r="CY25" s="126"/>
      <c r="CZ25" s="34"/>
      <c r="DA25" s="124" t="s">
        <v>217</v>
      </c>
      <c r="DB25" s="125"/>
      <c r="DC25" s="126"/>
      <c r="DD25" s="34"/>
      <c r="DE25" s="124" t="s">
        <v>218</v>
      </c>
      <c r="DF25" s="125"/>
      <c r="DG25" s="60"/>
      <c r="DH25" s="38" t="s">
        <v>220</v>
      </c>
      <c r="DI25" s="80"/>
      <c r="DJ25" s="60"/>
      <c r="DK25" s="124" t="s">
        <v>224</v>
      </c>
      <c r="DL25" s="125"/>
      <c r="DM25" s="125"/>
      <c r="DN25" s="125"/>
      <c r="DO25" s="125"/>
      <c r="DP25" s="125"/>
      <c r="DQ25" s="125"/>
      <c r="DR25" s="125"/>
      <c r="DS25" s="125"/>
      <c r="DT25" s="126"/>
      <c r="DU25" s="60"/>
      <c r="DV25" s="124" t="s">
        <v>235</v>
      </c>
      <c r="DW25" s="125"/>
      <c r="DX25" s="125"/>
      <c r="DY25" s="125"/>
      <c r="DZ25" s="125"/>
      <c r="EA25" s="125"/>
      <c r="EB25" s="125"/>
      <c r="EC25" s="125"/>
      <c r="ED25" s="125"/>
      <c r="EE25" s="126"/>
      <c r="EF25" s="60"/>
      <c r="EG25" s="124" t="s">
        <v>248</v>
      </c>
      <c r="EH25" s="125"/>
      <c r="EI25" s="125"/>
      <c r="EJ25" s="125"/>
      <c r="EK25" s="126"/>
      <c r="EL25" s="60"/>
      <c r="EM25" s="124" t="s">
        <v>247</v>
      </c>
      <c r="EN25" s="125"/>
      <c r="EO25" s="125"/>
      <c r="EP25" s="125"/>
      <c r="EQ25" s="126"/>
      <c r="ER25" s="60"/>
      <c r="ES25" s="124" t="s">
        <v>249</v>
      </c>
      <c r="ET25" s="125"/>
      <c r="EU25" s="125"/>
      <c r="EV25" s="125"/>
      <c r="EW25" s="126"/>
      <c r="EX25" s="60"/>
      <c r="EY25" s="38" t="s">
        <v>251</v>
      </c>
      <c r="EZ25" s="80"/>
      <c r="FA25" s="60"/>
      <c r="FB25" s="124" t="s">
        <v>253</v>
      </c>
      <c r="FC25" s="125"/>
      <c r="FD25" s="125"/>
      <c r="FE25" s="125"/>
      <c r="FF25" s="126"/>
      <c r="FG25" s="60"/>
      <c r="FH25" s="93"/>
      <c r="FI25" s="92" t="s">
        <v>255</v>
      </c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60"/>
      <c r="FU25" s="93"/>
      <c r="FV25" s="92" t="s">
        <v>256</v>
      </c>
      <c r="FW25" s="93"/>
      <c r="FX25" s="93"/>
      <c r="FY25" s="93"/>
      <c r="FZ25" s="93"/>
      <c r="GA25" s="93"/>
      <c r="GB25" s="93"/>
      <c r="GC25" s="93"/>
      <c r="GD25" s="94"/>
      <c r="GE25" s="31"/>
      <c r="GF25" s="31"/>
      <c r="GG25" s="31"/>
    </row>
    <row r="26" spans="1:189" s="3" customFormat="1" x14ac:dyDescent="0.35">
      <c r="A26" s="9"/>
      <c r="B26" s="2" t="s">
        <v>1</v>
      </c>
      <c r="C26" s="4" t="s">
        <v>181</v>
      </c>
      <c r="D26" s="2" t="s">
        <v>2</v>
      </c>
      <c r="E26" s="4" t="s">
        <v>181</v>
      </c>
      <c r="F26" s="4" t="s">
        <v>179</v>
      </c>
      <c r="G26" s="4" t="s">
        <v>3</v>
      </c>
      <c r="H26" s="7" t="s">
        <v>4</v>
      </c>
      <c r="I26" s="17"/>
      <c r="J26" s="2"/>
      <c r="K26" s="2"/>
      <c r="L26" s="2"/>
      <c r="M26" s="2"/>
      <c r="N26" s="2"/>
      <c r="O26" s="2" t="s">
        <v>5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4"/>
      <c r="BL26" s="4"/>
      <c r="BM26" s="4"/>
      <c r="BN26" s="36"/>
      <c r="BO26" s="2" t="s">
        <v>6</v>
      </c>
      <c r="BP26" s="2"/>
      <c r="BQ26" s="2"/>
      <c r="BR26" s="2"/>
      <c r="BS26" s="2"/>
      <c r="BT26" s="31"/>
      <c r="BU26" s="2" t="s">
        <v>7</v>
      </c>
      <c r="BV26" s="2"/>
      <c r="BW26" s="2"/>
      <c r="BX26" s="2"/>
      <c r="BY26" s="31"/>
      <c r="BZ26" s="2" t="s">
        <v>8</v>
      </c>
      <c r="CA26" s="2"/>
      <c r="CB26" s="2"/>
      <c r="CC26" s="2"/>
      <c r="CD26" s="31"/>
      <c r="CE26" s="2" t="s">
        <v>9</v>
      </c>
      <c r="CF26" s="2"/>
      <c r="CG26" s="2"/>
      <c r="CH26" s="2"/>
      <c r="CI26" s="2"/>
      <c r="CJ26" s="2"/>
      <c r="CK26" s="2"/>
      <c r="CL26" s="2"/>
      <c r="CM26" s="2"/>
      <c r="CN26" s="2"/>
      <c r="CO26" s="31"/>
      <c r="CP26" s="2" t="s">
        <v>10</v>
      </c>
      <c r="CQ26" s="2"/>
      <c r="CR26" s="2"/>
      <c r="CS26" s="2"/>
      <c r="CT26" s="2"/>
      <c r="CU26" s="2"/>
      <c r="CV26" s="2"/>
      <c r="CW26" s="2"/>
      <c r="CX26" s="2"/>
      <c r="CY26" s="2"/>
      <c r="CZ26" s="31"/>
      <c r="DA26" s="2" t="s">
        <v>11</v>
      </c>
      <c r="DB26" s="2"/>
      <c r="DC26" s="2"/>
      <c r="DD26" s="31"/>
      <c r="DE26" s="2" t="s">
        <v>12</v>
      </c>
      <c r="DF26" s="2"/>
      <c r="DG26" s="31"/>
      <c r="DH26" s="62" t="s">
        <v>13</v>
      </c>
      <c r="DI26" s="62"/>
      <c r="DJ26" s="31"/>
      <c r="DK26" s="2" t="s">
        <v>14</v>
      </c>
      <c r="DL26" s="2"/>
      <c r="DM26" s="2"/>
      <c r="DN26" s="2"/>
      <c r="DO26" s="2"/>
      <c r="DP26" s="2"/>
      <c r="DQ26" s="2"/>
      <c r="DR26" s="2"/>
      <c r="DS26" s="2"/>
      <c r="DT26" s="2"/>
      <c r="DU26" s="31"/>
      <c r="DV26" s="2" t="s">
        <v>15</v>
      </c>
      <c r="DW26" s="2"/>
      <c r="DX26" s="2"/>
      <c r="DY26" s="2"/>
      <c r="DZ26" s="2"/>
      <c r="EA26" s="2"/>
      <c r="EB26" s="2"/>
      <c r="EC26" s="2"/>
      <c r="ED26" s="2"/>
      <c r="EE26" s="2"/>
      <c r="EF26" s="31"/>
      <c r="EG26" s="2" t="s">
        <v>16</v>
      </c>
      <c r="EH26" s="2"/>
      <c r="EI26" s="2"/>
      <c r="EJ26" s="2"/>
      <c r="EK26" s="2"/>
      <c r="EL26" s="31"/>
      <c r="EM26" s="2" t="s">
        <v>17</v>
      </c>
      <c r="EN26" s="2"/>
      <c r="EO26" s="2"/>
      <c r="EP26" s="2"/>
      <c r="EQ26" s="2"/>
      <c r="ER26" s="31"/>
      <c r="ES26" s="2" t="s">
        <v>18</v>
      </c>
      <c r="ET26" s="2"/>
      <c r="EU26" s="2"/>
      <c r="EV26" s="2"/>
      <c r="EW26" s="2"/>
      <c r="EX26" s="31"/>
      <c r="EY26" s="2" t="s">
        <v>19</v>
      </c>
      <c r="EZ26" s="2"/>
      <c r="FA26" s="31"/>
      <c r="FB26" s="2" t="s">
        <v>20</v>
      </c>
      <c r="FC26" s="2"/>
      <c r="FD26" s="2"/>
      <c r="FE26" s="2"/>
      <c r="FF26" s="2"/>
      <c r="FG26" s="31"/>
      <c r="FH26" s="2"/>
      <c r="FI26" s="2" t="s">
        <v>21</v>
      </c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31"/>
      <c r="FU26" s="2"/>
      <c r="FV26" s="2" t="s">
        <v>22</v>
      </c>
      <c r="FW26" s="2"/>
      <c r="FX26" s="2"/>
      <c r="FY26" s="2"/>
      <c r="FZ26" s="2"/>
      <c r="GA26" s="2"/>
      <c r="GB26" s="2"/>
      <c r="GC26" s="2"/>
      <c r="GD26" s="2"/>
      <c r="GE26" s="31" t="s">
        <v>23</v>
      </c>
      <c r="GF26" s="31" t="s">
        <v>24</v>
      </c>
      <c r="GG26" s="31" t="s">
        <v>25</v>
      </c>
    </row>
    <row r="27" spans="1:189" s="3" customFormat="1" ht="14.5" customHeight="1" x14ac:dyDescent="0.35">
      <c r="A27" s="9"/>
      <c r="B27" s="2" t="s">
        <v>26</v>
      </c>
      <c r="C27" s="4"/>
      <c r="D27" s="2" t="s">
        <v>26</v>
      </c>
      <c r="E27" s="4"/>
      <c r="F27" s="4" t="s">
        <v>180</v>
      </c>
      <c r="G27" s="4" t="s">
        <v>27</v>
      </c>
      <c r="H27" s="7" t="s">
        <v>28</v>
      </c>
      <c r="I27" s="17"/>
      <c r="J27" s="2" t="s">
        <v>29</v>
      </c>
      <c r="K27" s="2"/>
      <c r="L27" s="2" t="s">
        <v>30</v>
      </c>
      <c r="M27" s="2"/>
      <c r="N27" s="2"/>
      <c r="O27" s="2" t="s">
        <v>31</v>
      </c>
      <c r="P27" s="2" t="s">
        <v>32</v>
      </c>
      <c r="Q27" s="2" t="s">
        <v>33</v>
      </c>
      <c r="R27" s="2" t="s">
        <v>34</v>
      </c>
      <c r="S27" s="2" t="s">
        <v>35</v>
      </c>
      <c r="T27" s="2" t="s">
        <v>36</v>
      </c>
      <c r="U27" s="2" t="s">
        <v>37</v>
      </c>
      <c r="V27" s="2" t="s">
        <v>38</v>
      </c>
      <c r="W27" s="2" t="s">
        <v>39</v>
      </c>
      <c r="X27" s="2" t="s">
        <v>40</v>
      </c>
      <c r="Y27" s="2" t="s">
        <v>41</v>
      </c>
      <c r="Z27" s="2" t="s">
        <v>42</v>
      </c>
      <c r="AA27" s="2" t="s">
        <v>307</v>
      </c>
      <c r="AB27" s="2" t="s">
        <v>43</v>
      </c>
      <c r="AC27" s="2" t="s">
        <v>44</v>
      </c>
      <c r="AD27" s="2" t="s">
        <v>45</v>
      </c>
      <c r="AE27" s="2" t="s">
        <v>46</v>
      </c>
      <c r="AF27" s="2" t="s">
        <v>47</v>
      </c>
      <c r="AG27" s="2" t="s">
        <v>289</v>
      </c>
      <c r="AH27" s="2" t="s">
        <v>48</v>
      </c>
      <c r="AI27" s="2" t="s">
        <v>308</v>
      </c>
      <c r="AJ27" s="2" t="s">
        <v>49</v>
      </c>
      <c r="AK27" s="2" t="s">
        <v>288</v>
      </c>
      <c r="AL27" s="2" t="s">
        <v>50</v>
      </c>
      <c r="AM27" s="2" t="s">
        <v>309</v>
      </c>
      <c r="AN27" s="2" t="s">
        <v>51</v>
      </c>
      <c r="AO27" s="2" t="s">
        <v>52</v>
      </c>
      <c r="AP27" s="2" t="s">
        <v>53</v>
      </c>
      <c r="AQ27" s="2" t="s">
        <v>310</v>
      </c>
      <c r="AR27" s="2" t="s">
        <v>54</v>
      </c>
      <c r="AS27" s="2" t="s">
        <v>55</v>
      </c>
      <c r="AT27" s="2" t="s">
        <v>56</v>
      </c>
      <c r="AU27" s="2" t="s">
        <v>57</v>
      </c>
      <c r="AV27" s="2" t="s">
        <v>311</v>
      </c>
      <c r="AW27" s="2" t="s">
        <v>312</v>
      </c>
      <c r="AX27" s="2" t="s">
        <v>58</v>
      </c>
      <c r="AY27" s="2" t="s">
        <v>295</v>
      </c>
      <c r="AZ27" s="2" t="s">
        <v>59</v>
      </c>
      <c r="BA27" s="2" t="s">
        <v>313</v>
      </c>
      <c r="BB27" s="2" t="s">
        <v>60</v>
      </c>
      <c r="BC27" s="2" t="s">
        <v>61</v>
      </c>
      <c r="BD27" s="2" t="s">
        <v>62</v>
      </c>
      <c r="BE27" s="2" t="s">
        <v>144</v>
      </c>
      <c r="BF27" s="2" t="s">
        <v>151</v>
      </c>
      <c r="BG27" s="2" t="s">
        <v>314</v>
      </c>
      <c r="BH27" s="2" t="s">
        <v>315</v>
      </c>
      <c r="BI27" s="2" t="s">
        <v>311</v>
      </c>
      <c r="BJ27" s="90" t="s">
        <v>304</v>
      </c>
      <c r="BK27" s="127" t="s">
        <v>214</v>
      </c>
      <c r="BL27" s="128"/>
      <c r="BM27" s="129"/>
      <c r="BN27" s="36"/>
      <c r="BO27" s="2" t="s">
        <v>64</v>
      </c>
      <c r="BP27" s="2" t="s">
        <v>65</v>
      </c>
      <c r="BQ27" s="2" t="s">
        <v>66</v>
      </c>
      <c r="BR27" s="2" t="s">
        <v>67</v>
      </c>
      <c r="BS27" s="2"/>
      <c r="BT27" s="31"/>
      <c r="BU27" s="2" t="s">
        <v>64</v>
      </c>
      <c r="BV27" s="2" t="s">
        <v>65</v>
      </c>
      <c r="BW27" s="2" t="s">
        <v>66</v>
      </c>
      <c r="BX27" s="2" t="s">
        <v>67</v>
      </c>
      <c r="BY27" s="31"/>
      <c r="BZ27" s="2" t="s">
        <v>64</v>
      </c>
      <c r="CA27" s="2" t="s">
        <v>65</v>
      </c>
      <c r="CB27" s="2" t="s">
        <v>66</v>
      </c>
      <c r="CC27" s="2" t="s">
        <v>67</v>
      </c>
      <c r="CD27" s="31"/>
      <c r="CE27" s="23" t="s">
        <v>68</v>
      </c>
      <c r="CF27" s="23" t="s">
        <v>69</v>
      </c>
      <c r="CG27" s="23" t="s">
        <v>70</v>
      </c>
      <c r="CH27" s="23" t="s">
        <v>71</v>
      </c>
      <c r="CI27" s="23" t="s">
        <v>72</v>
      </c>
      <c r="CJ27" s="23" t="s">
        <v>73</v>
      </c>
      <c r="CK27" s="23" t="s">
        <v>74</v>
      </c>
      <c r="CL27" s="23" t="s">
        <v>75</v>
      </c>
      <c r="CM27" s="23" t="s">
        <v>76</v>
      </c>
      <c r="CN27" s="23" t="s">
        <v>77</v>
      </c>
      <c r="CO27" s="31"/>
      <c r="CP27" s="72" t="s">
        <v>360</v>
      </c>
      <c r="CQ27" s="72" t="s">
        <v>358</v>
      </c>
      <c r="CR27" s="72" t="s">
        <v>357</v>
      </c>
      <c r="CS27" s="72" t="s">
        <v>359</v>
      </c>
      <c r="CT27" s="72" t="s">
        <v>361</v>
      </c>
      <c r="CU27" s="72" t="s">
        <v>356</v>
      </c>
      <c r="CV27" s="72" t="s">
        <v>355</v>
      </c>
      <c r="CW27" s="72" t="s">
        <v>354</v>
      </c>
      <c r="CX27" s="72" t="s">
        <v>353</v>
      </c>
      <c r="CY27" s="72" t="s">
        <v>352</v>
      </c>
      <c r="CZ27" s="31"/>
      <c r="DA27" s="71" t="s">
        <v>266</v>
      </c>
      <c r="DB27" s="2" t="s">
        <v>78</v>
      </c>
      <c r="DC27" s="2" t="s">
        <v>79</v>
      </c>
      <c r="DD27" s="31"/>
      <c r="DE27" s="2" t="s">
        <v>26</v>
      </c>
      <c r="DF27" s="2" t="s">
        <v>63</v>
      </c>
      <c r="DG27" s="31"/>
      <c r="DH27" s="4" t="s">
        <v>27</v>
      </c>
      <c r="DI27" s="4"/>
      <c r="DJ27" s="31"/>
      <c r="DK27" s="2" t="s">
        <v>267</v>
      </c>
      <c r="DL27" s="2" t="s">
        <v>268</v>
      </c>
      <c r="DM27" s="2" t="s">
        <v>371</v>
      </c>
      <c r="DN27" s="2" t="s">
        <v>269</v>
      </c>
      <c r="DO27" s="2" t="s">
        <v>370</v>
      </c>
      <c r="DP27" s="2" t="s">
        <v>270</v>
      </c>
      <c r="DQ27" s="2" t="s">
        <v>369</v>
      </c>
      <c r="DR27" s="2" t="s">
        <v>271</v>
      </c>
      <c r="DS27" s="2" t="s">
        <v>368</v>
      </c>
      <c r="DT27" s="2" t="s">
        <v>372</v>
      </c>
      <c r="DU27" s="31"/>
      <c r="DV27" s="2" t="s">
        <v>367</v>
      </c>
      <c r="DW27" s="2" t="s">
        <v>366</v>
      </c>
      <c r="DX27" s="2" t="s">
        <v>365</v>
      </c>
      <c r="DY27" s="2" t="s">
        <v>373</v>
      </c>
      <c r="DZ27" s="2" t="s">
        <v>374</v>
      </c>
      <c r="EA27" s="2" t="s">
        <v>375</v>
      </c>
      <c r="EB27" s="2" t="s">
        <v>376</v>
      </c>
      <c r="EC27" s="2" t="s">
        <v>377</v>
      </c>
      <c r="ED27" s="2" t="s">
        <v>378</v>
      </c>
      <c r="EE27" s="2" t="s">
        <v>379</v>
      </c>
      <c r="EF27" s="31"/>
      <c r="EG27" s="2" t="s">
        <v>80</v>
      </c>
      <c r="EH27" s="2" t="s">
        <v>81</v>
      </c>
      <c r="EI27" s="2" t="s">
        <v>82</v>
      </c>
      <c r="EJ27" s="2" t="s">
        <v>83</v>
      </c>
      <c r="EK27" s="2" t="s">
        <v>84</v>
      </c>
      <c r="EL27" s="31"/>
      <c r="EM27" s="2" t="s">
        <v>80</v>
      </c>
      <c r="EN27" s="2" t="s">
        <v>81</v>
      </c>
      <c r="EO27" s="2" t="s">
        <v>82</v>
      </c>
      <c r="EP27" s="2" t="s">
        <v>83</v>
      </c>
      <c r="EQ27" s="2" t="s">
        <v>84</v>
      </c>
      <c r="ER27" s="31"/>
      <c r="ES27" s="2" t="s">
        <v>80</v>
      </c>
      <c r="ET27" s="2" t="s">
        <v>81</v>
      </c>
      <c r="EU27" s="2" t="s">
        <v>82</v>
      </c>
      <c r="EV27" s="2" t="s">
        <v>83</v>
      </c>
      <c r="EW27" s="2" t="s">
        <v>84</v>
      </c>
      <c r="EX27" s="31"/>
      <c r="EY27" s="2" t="s">
        <v>26</v>
      </c>
      <c r="EZ27" s="2"/>
      <c r="FA27" s="31"/>
      <c r="FB27" s="23" t="s">
        <v>85</v>
      </c>
      <c r="FC27" s="23" t="s">
        <v>86</v>
      </c>
      <c r="FD27" s="23" t="s">
        <v>87</v>
      </c>
      <c r="FE27" s="23" t="s">
        <v>88</v>
      </c>
      <c r="FF27" s="23" t="s">
        <v>63</v>
      </c>
      <c r="FG27" s="31"/>
      <c r="FH27" s="23" t="s">
        <v>265</v>
      </c>
      <c r="FI27" s="23" t="s">
        <v>89</v>
      </c>
      <c r="FJ27" s="23" t="s">
        <v>90</v>
      </c>
      <c r="FK27" s="23" t="s">
        <v>91</v>
      </c>
      <c r="FL27" s="23" t="s">
        <v>92</v>
      </c>
      <c r="FM27" s="23" t="s">
        <v>93</v>
      </c>
      <c r="FN27" s="23" t="s">
        <v>94</v>
      </c>
      <c r="FO27" s="23" t="s">
        <v>95</v>
      </c>
      <c r="FP27" s="23" t="s">
        <v>96</v>
      </c>
      <c r="FQ27" s="23" t="s">
        <v>97</v>
      </c>
      <c r="FR27" s="23" t="s">
        <v>98</v>
      </c>
      <c r="FS27" s="23" t="s">
        <v>99</v>
      </c>
      <c r="FT27" s="31"/>
      <c r="FU27" s="23" t="s">
        <v>265</v>
      </c>
      <c r="FV27" s="73" t="s">
        <v>272</v>
      </c>
      <c r="FW27" s="23" t="s">
        <v>100</v>
      </c>
      <c r="FX27" s="23" t="s">
        <v>101</v>
      </c>
      <c r="FY27" s="23" t="s">
        <v>102</v>
      </c>
      <c r="FZ27" s="23" t="s">
        <v>103</v>
      </c>
      <c r="GA27" s="23" t="s">
        <v>104</v>
      </c>
      <c r="GB27" s="23" t="s">
        <v>105</v>
      </c>
      <c r="GC27" s="23" t="s">
        <v>106</v>
      </c>
      <c r="GD27" s="23" t="s">
        <v>107</v>
      </c>
      <c r="GE27" s="31" t="s">
        <v>27</v>
      </c>
      <c r="GF27" s="31" t="s">
        <v>26</v>
      </c>
      <c r="GG27" s="31" t="s">
        <v>26</v>
      </c>
    </row>
    <row r="28" spans="1:189" s="3" customFormat="1" x14ac:dyDescent="0.35">
      <c r="A28" s="9"/>
      <c r="B28" s="2"/>
      <c r="C28" s="4"/>
      <c r="D28" s="2"/>
      <c r="E28" s="4"/>
      <c r="F28" s="4"/>
      <c r="G28" s="4"/>
      <c r="H28" s="130">
        <v>2027</v>
      </c>
      <c r="I28" s="131"/>
      <c r="J28" s="130">
        <v>2028</v>
      </c>
      <c r="K28" s="131"/>
      <c r="L28" s="130">
        <v>2029</v>
      </c>
      <c r="M28" s="131"/>
      <c r="N28" s="19" t="s">
        <v>184</v>
      </c>
      <c r="O28" s="2"/>
      <c r="P28" s="2"/>
      <c r="Q28" s="10" t="s">
        <v>186</v>
      </c>
      <c r="R28" s="10">
        <f t="shared" ref="R28:Z28" si="2">COUNTA(R30:R47)</f>
        <v>0</v>
      </c>
      <c r="S28" s="10">
        <f t="shared" si="2"/>
        <v>0</v>
      </c>
      <c r="T28" s="10">
        <f t="shared" si="2"/>
        <v>0</v>
      </c>
      <c r="U28" s="10">
        <f t="shared" si="2"/>
        <v>0</v>
      </c>
      <c r="V28" s="10">
        <f t="shared" si="2"/>
        <v>0</v>
      </c>
      <c r="W28" s="10">
        <f t="shared" si="2"/>
        <v>0</v>
      </c>
      <c r="X28" s="10">
        <f t="shared" si="2"/>
        <v>0</v>
      </c>
      <c r="Y28" s="10">
        <f t="shared" si="2"/>
        <v>0</v>
      </c>
      <c r="Z28" s="10">
        <f t="shared" si="2"/>
        <v>0</v>
      </c>
      <c r="AA28" s="10" t="s">
        <v>186</v>
      </c>
      <c r="AB28" s="10">
        <f>COUNTA(AB30:AB47)</f>
        <v>0</v>
      </c>
      <c r="AC28" s="10" t="s">
        <v>186</v>
      </c>
      <c r="AD28" s="10">
        <f>COUNTA(AD30:AD47)</f>
        <v>0</v>
      </c>
      <c r="AE28" s="10" t="s">
        <v>186</v>
      </c>
      <c r="AF28" s="10" t="s">
        <v>187</v>
      </c>
      <c r="AG28" s="10" t="s">
        <v>186</v>
      </c>
      <c r="AH28" s="10">
        <f>COUNTA(AH30:AH47)</f>
        <v>0</v>
      </c>
      <c r="AI28" s="10" t="s">
        <v>186</v>
      </c>
      <c r="AJ28" s="10">
        <f>COUNTA(AJ30:AJ47)</f>
        <v>0</v>
      </c>
      <c r="AK28" s="10" t="s">
        <v>186</v>
      </c>
      <c r="AL28" s="10">
        <f>COUNTA(AL30:AL47)</f>
        <v>0</v>
      </c>
      <c r="AM28" s="10" t="s">
        <v>186</v>
      </c>
      <c r="AN28" s="10">
        <f>COUNTA(AN30:AN47)</f>
        <v>0</v>
      </c>
      <c r="AO28" s="10" t="s">
        <v>186</v>
      </c>
      <c r="AP28" s="10">
        <f>COUNTA(AP30:AP47)</f>
        <v>0</v>
      </c>
      <c r="AQ28" s="10" t="s">
        <v>186</v>
      </c>
      <c r="AR28" s="10" t="s">
        <v>187</v>
      </c>
      <c r="AS28" s="10">
        <f>COUNTA(AS30:AS47)</f>
        <v>0</v>
      </c>
      <c r="AT28" s="10">
        <f>COUNTA(AT30:AT47)</f>
        <v>0</v>
      </c>
      <c r="AU28" s="10">
        <f>COUNTA(AU30:AU47)</f>
        <v>0</v>
      </c>
      <c r="AV28" s="10" t="s">
        <v>186</v>
      </c>
      <c r="AW28" s="10" t="s">
        <v>186</v>
      </c>
      <c r="AX28" s="10">
        <f>COUNTA(AX30:AX47)</f>
        <v>0</v>
      </c>
      <c r="AY28" s="10" t="s">
        <v>186</v>
      </c>
      <c r="AZ28" s="10">
        <f>COUNTA(AZ30:AZ47)</f>
        <v>0</v>
      </c>
      <c r="BA28" s="10" t="s">
        <v>186</v>
      </c>
      <c r="BB28" s="10">
        <f>COUNTA(BB30:BB47)</f>
        <v>0</v>
      </c>
      <c r="BC28" s="10">
        <f>COUNTA(BC30:BC47)</f>
        <v>0</v>
      </c>
      <c r="BD28" s="10">
        <f>COUNTA(BD30:BD47)</f>
        <v>0</v>
      </c>
      <c r="BE28" s="10" t="s">
        <v>186</v>
      </c>
      <c r="BF28" s="10" t="s">
        <v>186</v>
      </c>
      <c r="BG28" s="10" t="s">
        <v>186</v>
      </c>
      <c r="BH28" s="10" t="s">
        <v>187</v>
      </c>
      <c r="BI28" s="10" t="s">
        <v>187</v>
      </c>
      <c r="BJ28" s="91" t="s">
        <v>187</v>
      </c>
      <c r="BK28" s="55" t="s">
        <v>213</v>
      </c>
      <c r="BL28" s="55" t="s">
        <v>211</v>
      </c>
      <c r="BM28" s="55" t="s">
        <v>212</v>
      </c>
      <c r="BN28" s="37"/>
      <c r="BO28" s="28" t="s">
        <v>195</v>
      </c>
      <c r="BP28" s="28" t="s">
        <v>196</v>
      </c>
      <c r="BQ28" s="28" t="s">
        <v>197</v>
      </c>
      <c r="BR28" s="28" t="s">
        <v>198</v>
      </c>
      <c r="BS28" s="83" t="s">
        <v>316</v>
      </c>
      <c r="BT28" s="32"/>
      <c r="BU28" s="40" t="s">
        <v>195</v>
      </c>
      <c r="BV28" s="40" t="s">
        <v>196</v>
      </c>
      <c r="BW28" s="40" t="s">
        <v>197</v>
      </c>
      <c r="BX28" s="40" t="s">
        <v>198</v>
      </c>
      <c r="BY28" s="32"/>
      <c r="BZ28" s="40" t="s">
        <v>195</v>
      </c>
      <c r="CA28" s="40" t="s">
        <v>196</v>
      </c>
      <c r="CB28" s="40" t="s">
        <v>197</v>
      </c>
      <c r="CC28" s="40" t="s">
        <v>198</v>
      </c>
      <c r="CD28" s="3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3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32"/>
      <c r="DA28" s="23" t="s">
        <v>362</v>
      </c>
      <c r="DB28" s="23" t="s">
        <v>363</v>
      </c>
      <c r="DC28" s="23" t="s">
        <v>364</v>
      </c>
      <c r="DD28" s="32"/>
      <c r="DE28" s="2"/>
      <c r="DF28" s="2"/>
      <c r="DG28" s="32"/>
      <c r="DH28" s="4"/>
      <c r="DI28" s="81"/>
      <c r="DJ28" s="32"/>
      <c r="DK28" s="23" t="s">
        <v>226</v>
      </c>
      <c r="DL28" s="23" t="s">
        <v>227</v>
      </c>
      <c r="DM28" s="23" t="s">
        <v>225</v>
      </c>
      <c r="DN28" s="23" t="s">
        <v>228</v>
      </c>
      <c r="DO28" s="23" t="s">
        <v>229</v>
      </c>
      <c r="DP28" s="23" t="s">
        <v>230</v>
      </c>
      <c r="DQ28" s="23" t="s">
        <v>231</v>
      </c>
      <c r="DR28" s="23" t="s">
        <v>232</v>
      </c>
      <c r="DS28" s="23" t="s">
        <v>233</v>
      </c>
      <c r="DT28" s="23" t="s">
        <v>234</v>
      </c>
      <c r="DU28" s="32"/>
      <c r="DV28" s="23" t="s">
        <v>236</v>
      </c>
      <c r="DW28" s="23" t="s">
        <v>237</v>
      </c>
      <c r="DX28" s="23" t="s">
        <v>238</v>
      </c>
      <c r="DY28" s="23" t="s">
        <v>239</v>
      </c>
      <c r="DZ28" s="23" t="s">
        <v>240</v>
      </c>
      <c r="EA28" s="23" t="s">
        <v>241</v>
      </c>
      <c r="EB28" s="23" t="s">
        <v>242</v>
      </c>
      <c r="EC28" s="23" t="s">
        <v>243</v>
      </c>
      <c r="ED28" s="23" t="s">
        <v>244</v>
      </c>
      <c r="EE28" s="23" t="s">
        <v>245</v>
      </c>
      <c r="EF28" s="32"/>
      <c r="EG28" s="23" t="s">
        <v>246</v>
      </c>
      <c r="EH28" s="23" t="s">
        <v>195</v>
      </c>
      <c r="EI28" s="23" t="s">
        <v>196</v>
      </c>
      <c r="EJ28" s="23" t="s">
        <v>197</v>
      </c>
      <c r="EK28" s="23" t="s">
        <v>198</v>
      </c>
      <c r="EL28" s="32"/>
      <c r="EM28" s="23" t="s">
        <v>246</v>
      </c>
      <c r="EN28" s="23" t="s">
        <v>195</v>
      </c>
      <c r="EO28" s="23" t="s">
        <v>196</v>
      </c>
      <c r="EP28" s="23" t="s">
        <v>197</v>
      </c>
      <c r="EQ28" s="23" t="s">
        <v>198</v>
      </c>
      <c r="ER28" s="32"/>
      <c r="ES28" s="23" t="s">
        <v>246</v>
      </c>
      <c r="ET28" s="23" t="s">
        <v>195</v>
      </c>
      <c r="EU28" s="23" t="s">
        <v>196</v>
      </c>
      <c r="EV28" s="23" t="s">
        <v>197</v>
      </c>
      <c r="EW28" s="23" t="s">
        <v>198</v>
      </c>
      <c r="EX28" s="32"/>
      <c r="EY28" s="2"/>
      <c r="EZ28" s="90"/>
      <c r="FA28" s="32"/>
      <c r="FB28" s="2"/>
      <c r="FC28" s="2"/>
      <c r="FD28" s="2"/>
      <c r="FE28" s="2"/>
      <c r="FF28" s="2"/>
      <c r="FG28" s="3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3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31"/>
      <c r="GF28" s="31"/>
      <c r="GG28" s="31"/>
    </row>
    <row r="29" spans="1:189" s="12" customFormat="1" x14ac:dyDescent="0.35">
      <c r="A29" s="11"/>
      <c r="C29" s="11"/>
      <c r="E29" s="11"/>
      <c r="F29" s="11"/>
      <c r="G29" s="11"/>
      <c r="H29" s="13"/>
      <c r="I29" s="18"/>
      <c r="Q29" s="10">
        <f>COUNTA(Q30:R47)</f>
        <v>0</v>
      </c>
      <c r="R29" s="10">
        <f t="shared" ref="R29:Z29" si="3">COUNTA(R30:S47)</f>
        <v>0</v>
      </c>
      <c r="S29" s="10">
        <f t="shared" si="3"/>
        <v>0</v>
      </c>
      <c r="T29" s="10">
        <f t="shared" si="3"/>
        <v>0</v>
      </c>
      <c r="U29" s="10">
        <f t="shared" si="3"/>
        <v>0</v>
      </c>
      <c r="V29" s="10">
        <f t="shared" si="3"/>
        <v>0</v>
      </c>
      <c r="W29" s="10">
        <f t="shared" si="3"/>
        <v>0</v>
      </c>
      <c r="X29" s="10">
        <f t="shared" si="3"/>
        <v>0</v>
      </c>
      <c r="Y29" s="10">
        <f t="shared" si="3"/>
        <v>0</v>
      </c>
      <c r="Z29" s="10">
        <f t="shared" si="3"/>
        <v>2</v>
      </c>
      <c r="AA29" s="10">
        <f>COUNTA(AA30:AB47)</f>
        <v>2</v>
      </c>
      <c r="AB29" s="10">
        <f t="shared" ref="AB29" si="4">COUNTA(AB30:AC47)</f>
        <v>0</v>
      </c>
      <c r="AC29" s="10">
        <f>COUNTA(AC30:AD47)</f>
        <v>0</v>
      </c>
      <c r="AD29" s="10">
        <f t="shared" ref="AD29" si="5">COUNTA(AD30:AE47)</f>
        <v>0</v>
      </c>
      <c r="AE29" s="10">
        <f>COUNTA(AE30:AE47)</f>
        <v>0</v>
      </c>
      <c r="AF29" s="10">
        <f>COUNTA(AF30:AF47)</f>
        <v>0</v>
      </c>
      <c r="AG29" s="10">
        <f>COUNTA(AG30:AH47)</f>
        <v>1</v>
      </c>
      <c r="AH29" s="10">
        <v>0</v>
      </c>
      <c r="AI29" s="10">
        <f>COUNTA(AI30:AJ47)</f>
        <v>1</v>
      </c>
      <c r="AJ29" s="10">
        <v>0</v>
      </c>
      <c r="AK29" s="10">
        <f>COUNTA(AK30:AL47)</f>
        <v>5</v>
      </c>
      <c r="AL29" s="10">
        <v>0</v>
      </c>
      <c r="AM29" s="10">
        <f>COUNTA(AM30:AN47)</f>
        <v>1</v>
      </c>
      <c r="AN29" s="10">
        <f t="shared" ref="AN29" si="6">COUNTA(AN30:AO47)</f>
        <v>0</v>
      </c>
      <c r="AO29" s="10">
        <f>COUNTA(AO30:AP47)</f>
        <v>0</v>
      </c>
      <c r="AP29" s="10">
        <v>0</v>
      </c>
      <c r="AQ29" s="10">
        <f>COUNTA(AQ30:AQ47)</f>
        <v>5</v>
      </c>
      <c r="AR29" s="10">
        <f>COUNTA(AR30:AS47)</f>
        <v>0</v>
      </c>
      <c r="AS29" s="10">
        <f t="shared" ref="AS29" si="7">COUNTA(AS30:AT47)</f>
        <v>0</v>
      </c>
      <c r="AT29" s="10">
        <f t="shared" ref="AT29" si="8">COUNTA(AT30:AU47)</f>
        <v>0</v>
      </c>
      <c r="AU29" s="10">
        <v>0</v>
      </c>
      <c r="AV29" s="10">
        <f>COUNTA(AV30:AV47)</f>
        <v>1</v>
      </c>
      <c r="AW29" s="10">
        <f>COUNTA(AW30:AX47)</f>
        <v>1</v>
      </c>
      <c r="AX29" s="10">
        <v>0</v>
      </c>
      <c r="AY29" s="10">
        <f>COUNTA(AY30:AZ47)</f>
        <v>2</v>
      </c>
      <c r="AZ29" s="10">
        <v>0</v>
      </c>
      <c r="BA29" s="10">
        <f>COUNTA(AZ30:BA47)</f>
        <v>1</v>
      </c>
      <c r="BB29" s="10">
        <f t="shared" ref="BB29" si="9">COUNTA(BB30:BC47)</f>
        <v>0</v>
      </c>
      <c r="BC29" s="10">
        <f t="shared" ref="BC29" si="10">COUNTA(BC30:BD47)</f>
        <v>0</v>
      </c>
      <c r="BD29" s="10">
        <v>0</v>
      </c>
      <c r="BE29" s="10">
        <f>COUNTA(BE30:BE47)</f>
        <v>1</v>
      </c>
      <c r="BF29" s="10">
        <v>1</v>
      </c>
      <c r="BG29" s="10">
        <v>1</v>
      </c>
      <c r="BH29" s="10">
        <f>COUNTA(BH30:BH47)</f>
        <v>1</v>
      </c>
      <c r="BI29" s="10">
        <f>COUNTA(BI30:BI47)</f>
        <v>1</v>
      </c>
      <c r="BJ29" s="10">
        <v>1</v>
      </c>
      <c r="BK29" s="27"/>
      <c r="BL29" s="27"/>
      <c r="BM29" s="27"/>
      <c r="BN29" s="36"/>
      <c r="BO29" s="14" t="s">
        <v>188</v>
      </c>
      <c r="BP29" s="14" t="s">
        <v>188</v>
      </c>
      <c r="BQ29" s="14" t="s">
        <v>188</v>
      </c>
      <c r="BR29" s="14" t="s">
        <v>188</v>
      </c>
      <c r="BS29" s="14" t="s">
        <v>317</v>
      </c>
      <c r="BT29" s="33"/>
      <c r="BU29" s="14" t="s">
        <v>188</v>
      </c>
      <c r="BV29" s="14" t="s">
        <v>188</v>
      </c>
      <c r="BW29" s="14" t="s">
        <v>188</v>
      </c>
      <c r="BX29" s="14" t="s">
        <v>188</v>
      </c>
      <c r="BY29" s="33"/>
      <c r="BZ29" s="14" t="s">
        <v>188</v>
      </c>
      <c r="CA29" s="14" t="s">
        <v>188</v>
      </c>
      <c r="CB29" s="14" t="s">
        <v>188</v>
      </c>
      <c r="CC29" s="14" t="s">
        <v>188</v>
      </c>
      <c r="CD29" s="33"/>
      <c r="CO29" s="33"/>
      <c r="CZ29" s="33"/>
      <c r="DD29" s="33"/>
      <c r="DG29" s="33"/>
      <c r="DH29" s="11"/>
      <c r="DI29" s="11"/>
      <c r="DJ29" s="33"/>
      <c r="DU29" s="33"/>
      <c r="EF29" s="33"/>
      <c r="EL29" s="33"/>
      <c r="ER29" s="33"/>
      <c r="EX29" s="33"/>
      <c r="FA29" s="33"/>
      <c r="FG29" s="33"/>
      <c r="FH29" s="56"/>
      <c r="FT29" s="33"/>
      <c r="FU29" s="56"/>
      <c r="GE29" s="49"/>
      <c r="GF29" s="49" t="s">
        <v>108</v>
      </c>
      <c r="GG29" s="49" t="s">
        <v>109</v>
      </c>
    </row>
    <row r="30" spans="1:189" s="12" customFormat="1" x14ac:dyDescent="0.35">
      <c r="A30" s="11">
        <v>1</v>
      </c>
      <c r="B30" s="12" t="s">
        <v>110</v>
      </c>
      <c r="C30" s="11">
        <v>250</v>
      </c>
      <c r="D30" s="12" t="s">
        <v>111</v>
      </c>
      <c r="E30" s="11">
        <v>51</v>
      </c>
      <c r="F30" s="14" t="str">
        <f>IF(OR(C30=250,E30=51),"Großunternehmen",IF(AND(C30=249,E30&lt;51),"Mittleres Unternehmen",IF(AND(C30=49,E30&lt;11),"Kleinunternehmen","Kleinstunternehmen")))</f>
        <v>Großunternehmen</v>
      </c>
      <c r="G30" s="10">
        <v>100</v>
      </c>
      <c r="H30" s="20"/>
      <c r="I30" s="21">
        <v>0</v>
      </c>
      <c r="J30" s="22"/>
      <c r="K30" s="21">
        <v>0</v>
      </c>
      <c r="L30" s="22" t="s">
        <v>30</v>
      </c>
      <c r="M30" s="21">
        <v>1</v>
      </c>
      <c r="N30" s="21">
        <f>SUM(I30+K30+M30)</f>
        <v>1</v>
      </c>
      <c r="AY30" s="12" t="s">
        <v>112</v>
      </c>
      <c r="BK30" s="27">
        <v>1</v>
      </c>
      <c r="BL30" s="27"/>
      <c r="BM30" s="27"/>
      <c r="BN30" s="29"/>
      <c r="BO30" s="24" t="s">
        <v>113</v>
      </c>
      <c r="BP30" s="25" t="s">
        <v>114</v>
      </c>
      <c r="BQ30" s="26" t="s">
        <v>108</v>
      </c>
      <c r="BR30" s="26" t="s">
        <v>108</v>
      </c>
      <c r="BS30" s="26">
        <v>0</v>
      </c>
      <c r="BT30" s="27"/>
      <c r="BU30" s="11" t="s">
        <v>257</v>
      </c>
      <c r="BV30" s="11" t="s">
        <v>259</v>
      </c>
      <c r="BW30" s="11" t="s">
        <v>261</v>
      </c>
      <c r="BX30" s="11" t="s">
        <v>261</v>
      </c>
      <c r="BY30" s="27"/>
      <c r="BZ30" s="12" t="s">
        <v>117</v>
      </c>
      <c r="CA30" s="12" t="s">
        <v>116</v>
      </c>
      <c r="CB30" s="12" t="s">
        <v>116</v>
      </c>
      <c r="CC30" s="12" t="s">
        <v>116</v>
      </c>
      <c r="CD30" s="27"/>
      <c r="CE30" s="12" t="s">
        <v>118</v>
      </c>
      <c r="CF30" s="12" t="s">
        <v>119</v>
      </c>
      <c r="CG30" s="12" t="s">
        <v>119</v>
      </c>
      <c r="CH30" s="12" t="s">
        <v>119</v>
      </c>
      <c r="CI30" s="12" t="s">
        <v>119</v>
      </c>
      <c r="CJ30" s="12" t="s">
        <v>118</v>
      </c>
      <c r="CK30" s="12" t="s">
        <v>119</v>
      </c>
      <c r="CL30" s="12" t="s">
        <v>119</v>
      </c>
      <c r="CM30" s="12" t="s">
        <v>119</v>
      </c>
      <c r="CN30" s="12" t="s">
        <v>116</v>
      </c>
      <c r="CO30" s="27"/>
      <c r="CP30" s="12" t="s">
        <v>114</v>
      </c>
      <c r="CQ30" s="12" t="s">
        <v>120</v>
      </c>
      <c r="CR30" s="12" t="s">
        <v>121</v>
      </c>
      <c r="CS30" s="12" t="s">
        <v>114</v>
      </c>
      <c r="CT30" s="12" t="s">
        <v>121</v>
      </c>
      <c r="CU30" s="12" t="s">
        <v>121</v>
      </c>
      <c r="CV30" s="12" t="s">
        <v>121</v>
      </c>
      <c r="CW30" s="12" t="s">
        <v>120</v>
      </c>
      <c r="CX30" s="12" t="s">
        <v>121</v>
      </c>
      <c r="CY30" s="12" t="s">
        <v>121</v>
      </c>
      <c r="CZ30" s="27"/>
      <c r="DA30" s="12" t="s">
        <v>108</v>
      </c>
      <c r="DB30" s="12" t="s">
        <v>114</v>
      </c>
      <c r="DC30" s="12" t="s">
        <v>108</v>
      </c>
      <c r="DD30" s="27"/>
      <c r="DE30" s="12" t="s">
        <v>63</v>
      </c>
      <c r="DF30" s="1" t="s">
        <v>122</v>
      </c>
      <c r="DG30" s="27"/>
      <c r="DH30" s="11"/>
      <c r="DI30" s="11"/>
      <c r="DJ30" s="27"/>
      <c r="DK30" s="12" t="s">
        <v>108</v>
      </c>
      <c r="DL30" s="12" t="s">
        <v>108</v>
      </c>
      <c r="DM30" s="12" t="s">
        <v>108</v>
      </c>
      <c r="DN30" s="12" t="s">
        <v>108</v>
      </c>
      <c r="DO30" s="12" t="s">
        <v>108</v>
      </c>
      <c r="DP30" s="12" t="s">
        <v>108</v>
      </c>
      <c r="DQ30" s="12" t="s">
        <v>108</v>
      </c>
      <c r="DR30" s="12" t="s">
        <v>108</v>
      </c>
      <c r="DS30" s="12" t="s">
        <v>108</v>
      </c>
      <c r="DT30" s="12" t="s">
        <v>108</v>
      </c>
      <c r="DU30" s="27"/>
      <c r="DV30" s="12" t="s">
        <v>114</v>
      </c>
      <c r="DW30" s="12" t="s">
        <v>114</v>
      </c>
      <c r="DX30" s="12" t="s">
        <v>114</v>
      </c>
      <c r="DY30" s="12" t="s">
        <v>116</v>
      </c>
      <c r="DZ30" s="12" t="s">
        <v>116</v>
      </c>
      <c r="EA30" s="12" t="s">
        <v>116</v>
      </c>
      <c r="EB30" s="12" t="s">
        <v>116</v>
      </c>
      <c r="EC30" s="12" t="s">
        <v>116</v>
      </c>
      <c r="ED30" s="12" t="s">
        <v>116</v>
      </c>
      <c r="EE30" s="12" t="s">
        <v>116</v>
      </c>
      <c r="EF30" s="27"/>
      <c r="EG30" s="12" t="s">
        <v>113</v>
      </c>
      <c r="EH30" s="12" t="s">
        <v>114</v>
      </c>
      <c r="EI30" s="12" t="s">
        <v>108</v>
      </c>
      <c r="EJ30" s="12" t="s">
        <v>108</v>
      </c>
      <c r="EK30" s="12" t="s">
        <v>108</v>
      </c>
      <c r="EL30" s="27"/>
      <c r="EM30" s="12" t="s">
        <v>113</v>
      </c>
      <c r="EN30" s="12" t="s">
        <v>114</v>
      </c>
      <c r="EO30" s="12" t="s">
        <v>108</v>
      </c>
      <c r="EP30" s="12" t="s">
        <v>108</v>
      </c>
      <c r="EQ30" s="12" t="s">
        <v>108</v>
      </c>
      <c r="ER30" s="27"/>
      <c r="ES30" s="12" t="s">
        <v>113</v>
      </c>
      <c r="ET30" s="12" t="s">
        <v>114</v>
      </c>
      <c r="EU30" s="12" t="s">
        <v>108</v>
      </c>
      <c r="EV30" s="12" t="s">
        <v>108</v>
      </c>
      <c r="EW30" s="12" t="s">
        <v>108</v>
      </c>
      <c r="EX30" s="27"/>
      <c r="EY30" s="12" t="s">
        <v>123</v>
      </c>
      <c r="FA30" s="27"/>
      <c r="FB30" s="12" t="s">
        <v>85</v>
      </c>
      <c r="FG30" s="27"/>
      <c r="FH30" s="56"/>
      <c r="FI30" s="12" t="s">
        <v>124</v>
      </c>
      <c r="FJ30" s="12" t="s">
        <v>125</v>
      </c>
      <c r="FK30" s="12" t="s">
        <v>125</v>
      </c>
      <c r="FL30" s="12" t="s">
        <v>126</v>
      </c>
      <c r="FM30" s="12" t="s">
        <v>124</v>
      </c>
      <c r="FN30" s="12" t="s">
        <v>124</v>
      </c>
      <c r="FO30" s="12" t="s">
        <v>124</v>
      </c>
      <c r="FP30" s="12" t="s">
        <v>126</v>
      </c>
      <c r="FQ30" s="12" t="s">
        <v>125</v>
      </c>
      <c r="FR30" s="12" t="s">
        <v>124</v>
      </c>
      <c r="FS30" s="12" t="s">
        <v>124</v>
      </c>
      <c r="FT30" s="27"/>
      <c r="FU30" s="56"/>
      <c r="FV30" s="12" t="s">
        <v>127</v>
      </c>
      <c r="FW30" s="12" t="s">
        <v>125</v>
      </c>
      <c r="FX30" s="12" t="s">
        <v>125</v>
      </c>
      <c r="FY30" s="12" t="s">
        <v>127</v>
      </c>
      <c r="FZ30" s="12" t="s">
        <v>124</v>
      </c>
      <c r="GA30" s="12" t="s">
        <v>125</v>
      </c>
      <c r="GB30" s="12" t="s">
        <v>127</v>
      </c>
      <c r="GC30" s="12" t="s">
        <v>127</v>
      </c>
      <c r="GD30" s="12" t="s">
        <v>125</v>
      </c>
      <c r="GE30" s="49"/>
      <c r="GF30" s="49" t="s">
        <v>128</v>
      </c>
      <c r="GG30" s="49" t="s">
        <v>109</v>
      </c>
    </row>
    <row r="31" spans="1:189" s="12" customFormat="1" x14ac:dyDescent="0.35">
      <c r="A31" s="25">
        <v>3</v>
      </c>
      <c r="B31" s="64" t="s">
        <v>110</v>
      </c>
      <c r="C31" s="25">
        <v>250</v>
      </c>
      <c r="D31" s="64" t="s">
        <v>111</v>
      </c>
      <c r="E31" s="25">
        <v>51</v>
      </c>
      <c r="F31" s="65" t="str">
        <f t="shared" ref="F31:F47" si="11">IF(OR(C31=250,E31=51),"Großunternehmen",IF(AND(C31=249,E31&lt;51),"Mittleres Unternehmen",IF(AND(C31=49,E31&lt;11),"Kleinunternehmen","Kleinstunternehmen")))</f>
        <v>Großunternehmen</v>
      </c>
      <c r="G31" s="25">
        <v>10</v>
      </c>
      <c r="H31" s="66"/>
      <c r="I31" s="67">
        <v>0</v>
      </c>
      <c r="J31" s="64"/>
      <c r="K31" s="67">
        <v>0</v>
      </c>
      <c r="L31" s="64"/>
      <c r="M31" s="67">
        <v>0</v>
      </c>
      <c r="N31" s="67">
        <f t="shared" ref="N31:N47" si="12">SUM(I31+K31+M31)</f>
        <v>0</v>
      </c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 t="s">
        <v>112</v>
      </c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25">
        <v>1</v>
      </c>
      <c r="BL31" s="25"/>
      <c r="BM31" s="25"/>
      <c r="BN31" s="68"/>
      <c r="BO31" s="25" t="s">
        <v>113</v>
      </c>
      <c r="BP31" s="25" t="s">
        <v>114</v>
      </c>
      <c r="BQ31" s="25" t="s">
        <v>108</v>
      </c>
      <c r="BR31" s="25" t="s">
        <v>108</v>
      </c>
      <c r="BS31" s="25">
        <v>0</v>
      </c>
      <c r="BT31" s="25"/>
      <c r="BU31" s="25" t="s">
        <v>257</v>
      </c>
      <c r="BV31" s="25" t="s">
        <v>257</v>
      </c>
      <c r="BW31" s="25" t="s">
        <v>261</v>
      </c>
      <c r="BX31" s="25" t="s">
        <v>261</v>
      </c>
      <c r="BY31" s="25"/>
      <c r="BZ31" s="64" t="s">
        <v>132</v>
      </c>
      <c r="CA31" s="64" t="s">
        <v>132</v>
      </c>
      <c r="CB31" s="64" t="s">
        <v>116</v>
      </c>
      <c r="CC31" s="64" t="s">
        <v>116</v>
      </c>
      <c r="CD31" s="25"/>
      <c r="CE31" s="64" t="s">
        <v>118</v>
      </c>
      <c r="CF31" s="64" t="s">
        <v>118</v>
      </c>
      <c r="CG31" s="64" t="s">
        <v>118</v>
      </c>
      <c r="CH31" s="64" t="s">
        <v>134</v>
      </c>
      <c r="CI31" s="64" t="s">
        <v>134</v>
      </c>
      <c r="CJ31" s="64" t="s">
        <v>134</v>
      </c>
      <c r="CK31" s="64" t="s">
        <v>118</v>
      </c>
      <c r="CL31" s="64" t="s">
        <v>118</v>
      </c>
      <c r="CM31" s="64" t="s">
        <v>134</v>
      </c>
      <c r="CN31" s="64" t="s">
        <v>134</v>
      </c>
      <c r="CO31" s="25"/>
      <c r="CP31" s="64" t="s">
        <v>135</v>
      </c>
      <c r="CQ31" s="64" t="s">
        <v>114</v>
      </c>
      <c r="CR31" s="64" t="s">
        <v>114</v>
      </c>
      <c r="CS31" s="64" t="s">
        <v>114</v>
      </c>
      <c r="CT31" s="64" t="s">
        <v>114</v>
      </c>
      <c r="CU31" s="64" t="s">
        <v>114</v>
      </c>
      <c r="CV31" s="64" t="s">
        <v>114</v>
      </c>
      <c r="CW31" s="64" t="s">
        <v>114</v>
      </c>
      <c r="CX31" s="64" t="s">
        <v>114</v>
      </c>
      <c r="CY31" s="64" t="s">
        <v>114</v>
      </c>
      <c r="CZ31" s="25"/>
      <c r="DA31" s="64" t="s">
        <v>114</v>
      </c>
      <c r="DB31" s="64" t="s">
        <v>114</v>
      </c>
      <c r="DC31" s="64" t="s">
        <v>114</v>
      </c>
      <c r="DD31" s="25"/>
      <c r="DE31" s="64" t="s">
        <v>133</v>
      </c>
      <c r="DF31" s="64"/>
      <c r="DG31" s="25"/>
      <c r="DH31" s="25"/>
      <c r="DI31" s="25"/>
      <c r="DJ31" s="25"/>
      <c r="DK31" s="64" t="s">
        <v>108</v>
      </c>
      <c r="DL31" s="64" t="s">
        <v>108</v>
      </c>
      <c r="DM31" s="64" t="s">
        <v>113</v>
      </c>
      <c r="DN31" s="64" t="s">
        <v>113</v>
      </c>
      <c r="DO31" s="64" t="s">
        <v>113</v>
      </c>
      <c r="DP31" s="64" t="s">
        <v>114</v>
      </c>
      <c r="DQ31" s="64" t="s">
        <v>114</v>
      </c>
      <c r="DR31" s="64" t="s">
        <v>113</v>
      </c>
      <c r="DS31" s="64" t="s">
        <v>113</v>
      </c>
      <c r="DT31" s="64" t="s">
        <v>113</v>
      </c>
      <c r="DU31" s="25"/>
      <c r="DV31" s="64" t="s">
        <v>130</v>
      </c>
      <c r="DW31" s="64" t="s">
        <v>130</v>
      </c>
      <c r="DX31" s="64" t="s">
        <v>130</v>
      </c>
      <c r="DY31" s="64" t="s">
        <v>130</v>
      </c>
      <c r="DZ31" s="64" t="s">
        <v>113</v>
      </c>
      <c r="EA31" s="64" t="s">
        <v>114</v>
      </c>
      <c r="EB31" s="64" t="s">
        <v>114</v>
      </c>
      <c r="EC31" s="64" t="s">
        <v>113</v>
      </c>
      <c r="ED31" s="64" t="s">
        <v>113</v>
      </c>
      <c r="EE31" s="64" t="s">
        <v>113</v>
      </c>
      <c r="EF31" s="25"/>
      <c r="EG31" s="64" t="s">
        <v>113</v>
      </c>
      <c r="EH31" s="64" t="s">
        <v>113</v>
      </c>
      <c r="EI31" s="64" t="s">
        <v>114</v>
      </c>
      <c r="EJ31" s="64" t="s">
        <v>108</v>
      </c>
      <c r="EK31" s="64" t="s">
        <v>108</v>
      </c>
      <c r="EL31" s="25"/>
      <c r="EM31" s="64" t="s">
        <v>113</v>
      </c>
      <c r="EN31" s="64" t="s">
        <v>113</v>
      </c>
      <c r="EO31" s="64" t="s">
        <v>114</v>
      </c>
      <c r="EP31" s="64" t="s">
        <v>108</v>
      </c>
      <c r="EQ31" s="64" t="s">
        <v>108</v>
      </c>
      <c r="ER31" s="25"/>
      <c r="ES31" s="64" t="s">
        <v>113</v>
      </c>
      <c r="ET31" s="64" t="s">
        <v>113</v>
      </c>
      <c r="EU31" s="64" t="s">
        <v>114</v>
      </c>
      <c r="EV31" s="64" t="s">
        <v>108</v>
      </c>
      <c r="EW31" s="64" t="s">
        <v>108</v>
      </c>
      <c r="EX31" s="25"/>
      <c r="EY31" s="64" t="s">
        <v>136</v>
      </c>
      <c r="EZ31" s="64"/>
      <c r="FA31" s="25"/>
      <c r="FB31" s="64" t="s">
        <v>85</v>
      </c>
      <c r="FC31" s="64"/>
      <c r="FD31" s="64" t="s">
        <v>87</v>
      </c>
      <c r="FE31" s="64"/>
      <c r="FF31" s="64"/>
      <c r="FG31" s="25"/>
      <c r="FH31" s="64"/>
      <c r="FI31" s="64" t="s">
        <v>126</v>
      </c>
      <c r="FJ31" s="64" t="s">
        <v>126</v>
      </c>
      <c r="FK31" s="64" t="s">
        <v>125</v>
      </c>
      <c r="FL31" s="64" t="s">
        <v>124</v>
      </c>
      <c r="FM31" s="64" t="s">
        <v>125</v>
      </c>
      <c r="FN31" s="64" t="s">
        <v>124</v>
      </c>
      <c r="FO31" s="64" t="s">
        <v>124</v>
      </c>
      <c r="FP31" s="64" t="s">
        <v>125</v>
      </c>
      <c r="FQ31" s="64" t="s">
        <v>124</v>
      </c>
      <c r="FR31" s="64" t="s">
        <v>124</v>
      </c>
      <c r="FS31" s="64" t="s">
        <v>124</v>
      </c>
      <c r="FT31" s="25"/>
      <c r="FU31" s="64"/>
      <c r="FV31" s="64" t="s">
        <v>127</v>
      </c>
      <c r="FW31" s="64" t="s">
        <v>126</v>
      </c>
      <c r="FX31" s="64" t="s">
        <v>127</v>
      </c>
      <c r="FY31" s="64" t="s">
        <v>127</v>
      </c>
      <c r="FZ31" s="64" t="s">
        <v>126</v>
      </c>
      <c r="GA31" s="64" t="s">
        <v>126</v>
      </c>
      <c r="GB31" s="64" t="s">
        <v>127</v>
      </c>
      <c r="GC31" s="64" t="s">
        <v>127</v>
      </c>
      <c r="GD31" s="64" t="s">
        <v>127</v>
      </c>
      <c r="GE31" s="64"/>
      <c r="GF31" s="64" t="s">
        <v>108</v>
      </c>
      <c r="GG31" s="64" t="s">
        <v>108</v>
      </c>
    </row>
    <row r="32" spans="1:189" s="12" customFormat="1" x14ac:dyDescent="0.35">
      <c r="A32" s="11">
        <v>5</v>
      </c>
      <c r="B32" s="12" t="s">
        <v>110</v>
      </c>
      <c r="C32" s="11">
        <v>250</v>
      </c>
      <c r="D32" s="12" t="s">
        <v>111</v>
      </c>
      <c r="E32" s="11">
        <v>51</v>
      </c>
      <c r="F32" s="14" t="str">
        <f t="shared" si="11"/>
        <v>Großunternehmen</v>
      </c>
      <c r="G32" s="10">
        <v>2</v>
      </c>
      <c r="H32" s="20"/>
      <c r="I32" s="21">
        <v>0</v>
      </c>
      <c r="J32" s="22"/>
      <c r="K32" s="21">
        <v>0</v>
      </c>
      <c r="L32" s="22" t="s">
        <v>30</v>
      </c>
      <c r="M32" s="21">
        <v>1</v>
      </c>
      <c r="N32" s="21">
        <f t="shared" si="12"/>
        <v>1</v>
      </c>
      <c r="AQ32" s="12" t="s">
        <v>112</v>
      </c>
      <c r="BK32" s="27">
        <v>1</v>
      </c>
      <c r="BL32" s="27"/>
      <c r="BM32" s="27"/>
      <c r="BN32" s="29"/>
      <c r="BO32" s="24" t="s">
        <v>113</v>
      </c>
      <c r="BP32" s="24" t="s">
        <v>113</v>
      </c>
      <c r="BQ32" s="25" t="s">
        <v>114</v>
      </c>
      <c r="BR32" s="26" t="s">
        <v>108</v>
      </c>
      <c r="BS32" s="26">
        <v>1</v>
      </c>
      <c r="BT32" s="27"/>
      <c r="BU32" s="11" t="s">
        <v>257</v>
      </c>
      <c r="BV32" s="11" t="s">
        <v>259</v>
      </c>
      <c r="BW32" s="11" t="s">
        <v>259</v>
      </c>
      <c r="BX32" s="11" t="s">
        <v>262</v>
      </c>
      <c r="BY32" s="27"/>
      <c r="BZ32" s="12" t="s">
        <v>131</v>
      </c>
      <c r="CA32" s="12" t="s">
        <v>117</v>
      </c>
      <c r="CB32" s="12" t="s">
        <v>132</v>
      </c>
      <c r="CC32" s="12" t="s">
        <v>132</v>
      </c>
      <c r="CD32" s="27"/>
      <c r="CE32" s="12" t="s">
        <v>118</v>
      </c>
      <c r="CF32" s="12" t="s">
        <v>118</v>
      </c>
      <c r="CG32" s="12" t="s">
        <v>134</v>
      </c>
      <c r="CH32" s="12" t="s">
        <v>134</v>
      </c>
      <c r="CI32" s="12" t="s">
        <v>134</v>
      </c>
      <c r="CJ32" s="12" t="s">
        <v>134</v>
      </c>
      <c r="CK32" s="12" t="s">
        <v>119</v>
      </c>
      <c r="CL32" s="12" t="s">
        <v>119</v>
      </c>
      <c r="CM32" s="12" t="s">
        <v>134</v>
      </c>
      <c r="CN32" s="12" t="s">
        <v>134</v>
      </c>
      <c r="CO32" s="27"/>
      <c r="CP32" s="12" t="s">
        <v>114</v>
      </c>
      <c r="CQ32" s="12" t="s">
        <v>121</v>
      </c>
      <c r="CR32" s="12" t="s">
        <v>121</v>
      </c>
      <c r="CS32" s="12" t="s">
        <v>114</v>
      </c>
      <c r="CT32" s="12" t="s">
        <v>121</v>
      </c>
      <c r="CU32" s="12" t="s">
        <v>121</v>
      </c>
      <c r="CV32" s="12" t="s">
        <v>121</v>
      </c>
      <c r="CW32" s="12" t="s">
        <v>121</v>
      </c>
      <c r="CX32" s="12" t="s">
        <v>121</v>
      </c>
      <c r="CY32" s="12" t="s">
        <v>121</v>
      </c>
      <c r="CZ32" s="27"/>
      <c r="DA32" s="12" t="s">
        <v>113</v>
      </c>
      <c r="DB32" s="12" t="s">
        <v>113</v>
      </c>
      <c r="DC32" s="12" t="s">
        <v>113</v>
      </c>
      <c r="DD32" s="27"/>
      <c r="DE32" s="12" t="s">
        <v>133</v>
      </c>
      <c r="DG32" s="27"/>
      <c r="DH32" s="11"/>
      <c r="DI32" s="11"/>
      <c r="DJ32" s="27"/>
      <c r="DK32" s="12" t="s">
        <v>108</v>
      </c>
      <c r="DL32" s="12" t="s">
        <v>113</v>
      </c>
      <c r="DM32" s="12" t="s">
        <v>113</v>
      </c>
      <c r="DN32" s="12" t="s">
        <v>113</v>
      </c>
      <c r="DO32" s="12" t="s">
        <v>113</v>
      </c>
      <c r="DP32" s="12" t="s">
        <v>113</v>
      </c>
      <c r="DQ32" s="12" t="s">
        <v>113</v>
      </c>
      <c r="DR32" s="12" t="s">
        <v>113</v>
      </c>
      <c r="DS32" s="12" t="s">
        <v>113</v>
      </c>
      <c r="DT32" s="12" t="s">
        <v>113</v>
      </c>
      <c r="DU32" s="27"/>
      <c r="DV32" s="12" t="s">
        <v>114</v>
      </c>
      <c r="DW32" s="12" t="s">
        <v>113</v>
      </c>
      <c r="DX32" s="12" t="s">
        <v>113</v>
      </c>
      <c r="DY32" s="12" t="s">
        <v>130</v>
      </c>
      <c r="DZ32" s="12" t="s">
        <v>130</v>
      </c>
      <c r="EA32" s="12" t="s">
        <v>130</v>
      </c>
      <c r="EB32" s="12" t="s">
        <v>130</v>
      </c>
      <c r="EC32" s="12" t="s">
        <v>130</v>
      </c>
      <c r="ED32" s="12" t="s">
        <v>130</v>
      </c>
      <c r="EE32" s="12" t="s">
        <v>130</v>
      </c>
      <c r="EF32" s="27"/>
      <c r="EG32" s="12" t="s">
        <v>113</v>
      </c>
      <c r="EH32" s="12" t="s">
        <v>114</v>
      </c>
      <c r="EI32" s="12" t="s">
        <v>114</v>
      </c>
      <c r="EJ32" s="12" t="s">
        <v>108</v>
      </c>
      <c r="EK32" s="12" t="s">
        <v>108</v>
      </c>
      <c r="EL32" s="27"/>
      <c r="EM32" s="12" t="s">
        <v>113</v>
      </c>
      <c r="EN32" s="12" t="s">
        <v>114</v>
      </c>
      <c r="EO32" s="12" t="s">
        <v>114</v>
      </c>
      <c r="EP32" s="12" t="s">
        <v>108</v>
      </c>
      <c r="EQ32" s="12" t="s">
        <v>108</v>
      </c>
      <c r="ER32" s="27"/>
      <c r="ES32" s="12" t="s">
        <v>113</v>
      </c>
      <c r="ET32" s="12" t="s">
        <v>113</v>
      </c>
      <c r="EU32" s="12" t="s">
        <v>113</v>
      </c>
      <c r="EV32" s="12" t="s">
        <v>114</v>
      </c>
      <c r="EW32" s="12" t="s">
        <v>108</v>
      </c>
      <c r="EX32" s="27"/>
      <c r="EY32" s="12" t="s">
        <v>123</v>
      </c>
      <c r="FA32" s="27"/>
      <c r="FB32" s="12" t="s">
        <v>85</v>
      </c>
      <c r="FG32" s="26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26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9"/>
      <c r="GG32" s="49"/>
    </row>
    <row r="33" spans="1:189" s="12" customFormat="1" x14ac:dyDescent="0.35">
      <c r="A33" s="25">
        <v>7</v>
      </c>
      <c r="B33" s="64" t="s">
        <v>138</v>
      </c>
      <c r="C33" s="25">
        <v>9</v>
      </c>
      <c r="D33" s="64" t="s">
        <v>139</v>
      </c>
      <c r="E33" s="25">
        <v>2</v>
      </c>
      <c r="F33" s="65" t="str">
        <f t="shared" si="11"/>
        <v>Kleinstunternehmen</v>
      </c>
      <c r="G33" s="25">
        <v>99</v>
      </c>
      <c r="H33" s="66"/>
      <c r="I33" s="67">
        <v>0</v>
      </c>
      <c r="J33" s="64"/>
      <c r="K33" s="67">
        <v>0</v>
      </c>
      <c r="L33" s="64"/>
      <c r="M33" s="67">
        <v>0</v>
      </c>
      <c r="N33" s="67">
        <f t="shared" si="12"/>
        <v>0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 t="s">
        <v>112</v>
      </c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25">
        <v>1</v>
      </c>
      <c r="BL33" s="25"/>
      <c r="BM33" s="25"/>
      <c r="BN33" s="68"/>
      <c r="BO33" s="25" t="s">
        <v>113</v>
      </c>
      <c r="BP33" s="25" t="s">
        <v>108</v>
      </c>
      <c r="BQ33" s="25" t="s">
        <v>108</v>
      </c>
      <c r="BR33" s="25" t="s">
        <v>108</v>
      </c>
      <c r="BS33" s="25">
        <v>0</v>
      </c>
      <c r="BT33" s="25"/>
      <c r="BU33" s="25" t="s">
        <v>258</v>
      </c>
      <c r="BV33" s="25"/>
      <c r="BW33" s="25"/>
      <c r="BX33" s="25"/>
      <c r="BY33" s="25"/>
      <c r="BZ33" s="64"/>
      <c r="CA33" s="64"/>
      <c r="CB33" s="64"/>
      <c r="CC33" s="64"/>
      <c r="CD33" s="25"/>
      <c r="CE33" s="64" t="s">
        <v>118</v>
      </c>
      <c r="CF33" s="64"/>
      <c r="CG33" s="64" t="s">
        <v>118</v>
      </c>
      <c r="CH33" s="64"/>
      <c r="CI33" s="64"/>
      <c r="CJ33" s="64"/>
      <c r="CK33" s="64"/>
      <c r="CL33" s="64"/>
      <c r="CM33" s="64"/>
      <c r="CN33" s="64"/>
      <c r="CO33" s="25"/>
      <c r="CP33" s="64" t="s">
        <v>140</v>
      </c>
      <c r="CQ33" s="64" t="s">
        <v>114</v>
      </c>
      <c r="CR33" s="64" t="s">
        <v>121</v>
      </c>
      <c r="CS33" s="64" t="s">
        <v>114</v>
      </c>
      <c r="CT33" s="64" t="s">
        <v>121</v>
      </c>
      <c r="CU33" s="64" t="s">
        <v>121</v>
      </c>
      <c r="CV33" s="64"/>
      <c r="CW33" s="64" t="s">
        <v>120</v>
      </c>
      <c r="CX33" s="64" t="s">
        <v>121</v>
      </c>
      <c r="CY33" s="64" t="s">
        <v>121</v>
      </c>
      <c r="CZ33" s="25"/>
      <c r="DA33" s="64" t="s">
        <v>108</v>
      </c>
      <c r="DB33" s="64" t="s">
        <v>108</v>
      </c>
      <c r="DC33" s="64" t="s">
        <v>108</v>
      </c>
      <c r="DD33" s="25"/>
      <c r="DE33" s="64" t="s">
        <v>133</v>
      </c>
      <c r="DF33" s="64"/>
      <c r="DG33" s="25"/>
      <c r="DH33" s="25"/>
      <c r="DI33" s="25"/>
      <c r="DJ33" s="25"/>
      <c r="DK33" s="64" t="s">
        <v>108</v>
      </c>
      <c r="DL33" s="64" t="s">
        <v>108</v>
      </c>
      <c r="DM33" s="64"/>
      <c r="DN33" s="64"/>
      <c r="DO33" s="64"/>
      <c r="DP33" s="64" t="s">
        <v>108</v>
      </c>
      <c r="DQ33" s="64"/>
      <c r="DR33" s="64"/>
      <c r="DS33" s="64" t="s">
        <v>108</v>
      </c>
      <c r="DT33" s="64" t="s">
        <v>108</v>
      </c>
      <c r="DU33" s="25"/>
      <c r="DV33" s="64" t="s">
        <v>108</v>
      </c>
      <c r="DW33" s="64" t="s">
        <v>108</v>
      </c>
      <c r="DX33" s="64" t="s">
        <v>114</v>
      </c>
      <c r="DY33" s="64"/>
      <c r="DZ33" s="64"/>
      <c r="EA33" s="64"/>
      <c r="EB33" s="64"/>
      <c r="EC33" s="64"/>
      <c r="ED33" s="64"/>
      <c r="EE33" s="64"/>
      <c r="EF33" s="25"/>
      <c r="EG33" s="64"/>
      <c r="EH33" s="64"/>
      <c r="EI33" s="64"/>
      <c r="EJ33" s="64"/>
      <c r="EK33" s="64"/>
      <c r="EL33" s="25"/>
      <c r="EM33" s="64"/>
      <c r="EN33" s="64"/>
      <c r="EO33" s="64"/>
      <c r="EP33" s="64"/>
      <c r="EQ33" s="64"/>
      <c r="ER33" s="25"/>
      <c r="ES33" s="64"/>
      <c r="ET33" s="64"/>
      <c r="EU33" s="64"/>
      <c r="EV33" s="64"/>
      <c r="EW33" s="64"/>
      <c r="EX33" s="25"/>
      <c r="EY33" s="64" t="s">
        <v>136</v>
      </c>
      <c r="EZ33" s="64"/>
      <c r="FA33" s="25"/>
      <c r="FB33" s="64"/>
      <c r="FC33" s="64" t="s">
        <v>86</v>
      </c>
      <c r="FD33" s="64"/>
      <c r="FE33" s="64"/>
      <c r="FF33" s="64"/>
      <c r="FG33" s="25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25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 t="s">
        <v>108</v>
      </c>
      <c r="GG33" s="64" t="s">
        <v>109</v>
      </c>
    </row>
    <row r="34" spans="1:189" s="12" customFormat="1" x14ac:dyDescent="0.35">
      <c r="A34" s="11">
        <v>8</v>
      </c>
      <c r="B34" s="12" t="s">
        <v>110</v>
      </c>
      <c r="C34" s="11">
        <v>250</v>
      </c>
      <c r="D34" s="12" t="s">
        <v>111</v>
      </c>
      <c r="E34" s="11">
        <v>51</v>
      </c>
      <c r="F34" s="14" t="str">
        <f t="shared" si="11"/>
        <v>Großunternehmen</v>
      </c>
      <c r="G34" s="10">
        <v>5</v>
      </c>
      <c r="H34" s="20"/>
      <c r="I34" s="21">
        <v>0</v>
      </c>
      <c r="J34" s="22"/>
      <c r="K34" s="21">
        <v>0</v>
      </c>
      <c r="L34" s="22" t="s">
        <v>30</v>
      </c>
      <c r="M34" s="21">
        <v>1</v>
      </c>
      <c r="N34" s="21">
        <f t="shared" si="12"/>
        <v>1</v>
      </c>
      <c r="AQ34" s="12" t="s">
        <v>112</v>
      </c>
      <c r="BK34" s="27">
        <v>1</v>
      </c>
      <c r="BL34" s="27"/>
      <c r="BM34" s="27"/>
      <c r="BN34" s="29"/>
      <c r="BO34" s="25" t="s">
        <v>114</v>
      </c>
      <c r="BP34" s="25" t="s">
        <v>114</v>
      </c>
      <c r="BQ34" s="25" t="s">
        <v>114</v>
      </c>
      <c r="BR34" s="25" t="s">
        <v>114</v>
      </c>
      <c r="BS34" s="25">
        <v>1</v>
      </c>
      <c r="BT34" s="27"/>
      <c r="BU34" s="11" t="s">
        <v>261</v>
      </c>
      <c r="BV34" s="11" t="s">
        <v>261</v>
      </c>
      <c r="BW34" s="11" t="s">
        <v>261</v>
      </c>
      <c r="BX34" s="11" t="s">
        <v>261</v>
      </c>
      <c r="BY34" s="27"/>
      <c r="BZ34" s="12" t="s">
        <v>116</v>
      </c>
      <c r="CA34" s="12" t="s">
        <v>116</v>
      </c>
      <c r="CB34" s="12" t="s">
        <v>116</v>
      </c>
      <c r="CC34" s="12" t="s">
        <v>116</v>
      </c>
      <c r="CD34" s="27"/>
      <c r="CE34" s="12" t="s">
        <v>118</v>
      </c>
      <c r="CF34" s="12" t="s">
        <v>118</v>
      </c>
      <c r="CG34" s="12" t="s">
        <v>119</v>
      </c>
      <c r="CH34" s="12" t="s">
        <v>134</v>
      </c>
      <c r="CI34" s="12" t="s">
        <v>134</v>
      </c>
      <c r="CJ34" s="12" t="s">
        <v>118</v>
      </c>
      <c r="CK34" s="12" t="s">
        <v>119</v>
      </c>
      <c r="CL34" s="12" t="s">
        <v>116</v>
      </c>
      <c r="CM34" s="12" t="s">
        <v>134</v>
      </c>
      <c r="CN34" s="12" t="s">
        <v>134</v>
      </c>
      <c r="CO34" s="27"/>
      <c r="CP34" s="12" t="s">
        <v>114</v>
      </c>
      <c r="CQ34" s="12" t="s">
        <v>120</v>
      </c>
      <c r="CR34" s="12" t="s">
        <v>114</v>
      </c>
      <c r="CS34" s="12" t="s">
        <v>114</v>
      </c>
      <c r="CT34" s="12" t="s">
        <v>120</v>
      </c>
      <c r="CU34" s="12" t="s">
        <v>121</v>
      </c>
      <c r="CV34" s="12" t="s">
        <v>121</v>
      </c>
      <c r="CW34" s="12" t="s">
        <v>121</v>
      </c>
      <c r="CX34" s="12" t="s">
        <v>120</v>
      </c>
      <c r="CY34" s="12" t="s">
        <v>120</v>
      </c>
      <c r="CZ34" s="27"/>
      <c r="DA34" s="12" t="s">
        <v>114</v>
      </c>
      <c r="DB34" s="12" t="s">
        <v>114</v>
      </c>
      <c r="DC34" s="12" t="s">
        <v>114</v>
      </c>
      <c r="DD34" s="27"/>
      <c r="DE34" s="12" t="s">
        <v>133</v>
      </c>
      <c r="DG34" s="27"/>
      <c r="DH34" s="61" t="s">
        <v>141</v>
      </c>
      <c r="DI34" s="61"/>
      <c r="DJ34" s="27"/>
      <c r="DK34" s="12" t="s">
        <v>116</v>
      </c>
      <c r="DL34" s="12" t="s">
        <v>114</v>
      </c>
      <c r="DM34" s="12" t="s">
        <v>114</v>
      </c>
      <c r="DN34" s="12" t="s">
        <v>114</v>
      </c>
      <c r="DO34" s="12" t="s">
        <v>114</v>
      </c>
      <c r="DP34" s="12" t="s">
        <v>116</v>
      </c>
      <c r="DQ34" s="12" t="s">
        <v>116</v>
      </c>
      <c r="DR34" s="12" t="s">
        <v>114</v>
      </c>
      <c r="DS34" s="12" t="s">
        <v>116</v>
      </c>
      <c r="DT34" s="12" t="s">
        <v>116</v>
      </c>
      <c r="DU34" s="27"/>
      <c r="DV34" s="12" t="s">
        <v>114</v>
      </c>
      <c r="DW34" s="12" t="s">
        <v>114</v>
      </c>
      <c r="DX34" s="12" t="s">
        <v>114</v>
      </c>
      <c r="DY34" s="12" t="s">
        <v>114</v>
      </c>
      <c r="DZ34" s="12" t="s">
        <v>116</v>
      </c>
      <c r="EA34" s="12" t="s">
        <v>116</v>
      </c>
      <c r="EB34" s="12" t="s">
        <v>116</v>
      </c>
      <c r="EC34" s="12" t="s">
        <v>116</v>
      </c>
      <c r="ED34" s="12" t="s">
        <v>116</v>
      </c>
      <c r="EE34" s="12" t="s">
        <v>114</v>
      </c>
      <c r="EF34" s="27"/>
      <c r="EG34" s="12" t="s">
        <v>113</v>
      </c>
      <c r="EH34" s="12" t="s">
        <v>114</v>
      </c>
      <c r="EI34" s="12" t="s">
        <v>116</v>
      </c>
      <c r="EJ34" s="12" t="s">
        <v>116</v>
      </c>
      <c r="EK34" s="12" t="s">
        <v>116</v>
      </c>
      <c r="EL34" s="27"/>
      <c r="EM34" s="12" t="s">
        <v>113</v>
      </c>
      <c r="EN34" s="12" t="s">
        <v>114</v>
      </c>
      <c r="EO34" s="12" t="s">
        <v>116</v>
      </c>
      <c r="EP34" s="12" t="s">
        <v>116</v>
      </c>
      <c r="EQ34" s="12" t="s">
        <v>116</v>
      </c>
      <c r="ER34" s="27"/>
      <c r="ES34" s="12" t="s">
        <v>113</v>
      </c>
      <c r="ET34" s="12" t="s">
        <v>114</v>
      </c>
      <c r="EU34" s="12" t="s">
        <v>116</v>
      </c>
      <c r="EV34" s="12" t="s">
        <v>116</v>
      </c>
      <c r="EW34" s="12" t="s">
        <v>116</v>
      </c>
      <c r="EX34" s="27"/>
      <c r="EY34" s="12" t="s">
        <v>123</v>
      </c>
      <c r="FA34" s="27"/>
      <c r="FD34" s="12" t="s">
        <v>87</v>
      </c>
      <c r="FG34" s="27"/>
      <c r="FH34" s="56"/>
      <c r="FI34" s="12" t="s">
        <v>125</v>
      </c>
      <c r="FJ34" s="12" t="s">
        <v>125</v>
      </c>
      <c r="FK34" s="12" t="s">
        <v>125</v>
      </c>
      <c r="FL34" s="12" t="s">
        <v>125</v>
      </c>
      <c r="FM34" s="12" t="s">
        <v>125</v>
      </c>
      <c r="FN34" s="12" t="s">
        <v>124</v>
      </c>
      <c r="FO34" s="12" t="s">
        <v>124</v>
      </c>
      <c r="FP34" s="12" t="s">
        <v>125</v>
      </c>
      <c r="FQ34" s="12" t="s">
        <v>125</v>
      </c>
      <c r="FR34" s="12" t="s">
        <v>126</v>
      </c>
      <c r="FS34" s="12" t="s">
        <v>124</v>
      </c>
      <c r="FT34" s="27"/>
      <c r="FU34" s="56"/>
      <c r="FV34" s="12" t="s">
        <v>126</v>
      </c>
      <c r="FW34" s="12" t="s">
        <v>126</v>
      </c>
      <c r="FX34" s="12" t="s">
        <v>126</v>
      </c>
      <c r="FY34" s="12" t="s">
        <v>126</v>
      </c>
      <c r="FZ34" s="12" t="s">
        <v>126</v>
      </c>
      <c r="GA34" s="12" t="s">
        <v>126</v>
      </c>
      <c r="GB34" s="12" t="s">
        <v>126</v>
      </c>
      <c r="GC34" s="12" t="s">
        <v>126</v>
      </c>
      <c r="GD34" s="12" t="s">
        <v>127</v>
      </c>
      <c r="GE34" s="49"/>
      <c r="GF34" s="49" t="s">
        <v>108</v>
      </c>
      <c r="GG34" s="49" t="s">
        <v>108</v>
      </c>
    </row>
    <row r="35" spans="1:189" s="12" customFormat="1" x14ac:dyDescent="0.35">
      <c r="A35" s="11">
        <v>9</v>
      </c>
      <c r="B35" s="12" t="s">
        <v>110</v>
      </c>
      <c r="C35" s="11">
        <v>250</v>
      </c>
      <c r="D35" s="12" t="s">
        <v>111</v>
      </c>
      <c r="E35" s="11">
        <v>51</v>
      </c>
      <c r="F35" s="14" t="str">
        <f t="shared" si="11"/>
        <v>Großunternehmen</v>
      </c>
      <c r="G35" s="10">
        <v>15</v>
      </c>
      <c r="H35" s="20" t="s">
        <v>28</v>
      </c>
      <c r="I35" s="21">
        <v>1</v>
      </c>
      <c r="J35" s="22"/>
      <c r="K35" s="21">
        <v>0</v>
      </c>
      <c r="L35" s="22"/>
      <c r="M35" s="21">
        <v>0</v>
      </c>
      <c r="N35" s="21">
        <f t="shared" si="12"/>
        <v>1</v>
      </c>
      <c r="AA35" s="12" t="s">
        <v>112</v>
      </c>
      <c r="BH35" s="12" t="s">
        <v>137</v>
      </c>
      <c r="BK35" s="27"/>
      <c r="BL35" s="27"/>
      <c r="BM35" s="27">
        <v>1</v>
      </c>
      <c r="BN35" s="29"/>
      <c r="BO35" s="24" t="s">
        <v>113</v>
      </c>
      <c r="BP35" s="25" t="s">
        <v>114</v>
      </c>
      <c r="BQ35" s="26" t="s">
        <v>108</v>
      </c>
      <c r="BR35" s="26" t="s">
        <v>108</v>
      </c>
      <c r="BS35" s="26">
        <v>0</v>
      </c>
      <c r="BT35" s="27"/>
      <c r="BU35" s="11" t="s">
        <v>257</v>
      </c>
      <c r="BV35" s="11" t="s">
        <v>257</v>
      </c>
      <c r="BW35" s="11" t="s">
        <v>261</v>
      </c>
      <c r="BX35" s="11" t="s">
        <v>261</v>
      </c>
      <c r="BY35" s="27"/>
      <c r="BZ35" s="12" t="s">
        <v>117</v>
      </c>
      <c r="CA35" s="12" t="s">
        <v>117</v>
      </c>
      <c r="CB35" s="12" t="s">
        <v>116</v>
      </c>
      <c r="CC35" s="12" t="s">
        <v>116</v>
      </c>
      <c r="CD35" s="27"/>
      <c r="CE35" s="12" t="s">
        <v>118</v>
      </c>
      <c r="CF35" s="12" t="s">
        <v>118</v>
      </c>
      <c r="CG35" s="12" t="s">
        <v>118</v>
      </c>
      <c r="CH35" s="12" t="s">
        <v>116</v>
      </c>
      <c r="CI35" s="12" t="s">
        <v>119</v>
      </c>
      <c r="CJ35" s="12" t="s">
        <v>118</v>
      </c>
      <c r="CK35" s="12" t="s">
        <v>119</v>
      </c>
      <c r="CL35" s="12" t="s">
        <v>116</v>
      </c>
      <c r="CM35" s="12" t="s">
        <v>116</v>
      </c>
      <c r="CN35" s="12" t="s">
        <v>118</v>
      </c>
      <c r="CO35" s="27"/>
      <c r="CP35" s="12" t="s">
        <v>135</v>
      </c>
      <c r="CQ35" s="12" t="s">
        <v>121</v>
      </c>
      <c r="CR35" s="12" t="s">
        <v>120</v>
      </c>
      <c r="CS35" s="12" t="s">
        <v>135</v>
      </c>
      <c r="CT35" s="12" t="s">
        <v>121</v>
      </c>
      <c r="CU35" s="12" t="s">
        <v>121</v>
      </c>
      <c r="CV35" s="12" t="s">
        <v>121</v>
      </c>
      <c r="CW35" s="12" t="s">
        <v>135</v>
      </c>
      <c r="CX35" s="12" t="s">
        <v>135</v>
      </c>
      <c r="CY35" s="12" t="s">
        <v>135</v>
      </c>
      <c r="CZ35" s="27"/>
      <c r="DA35" s="12" t="s">
        <v>113</v>
      </c>
      <c r="DB35" s="12" t="s">
        <v>113</v>
      </c>
      <c r="DC35" s="12" t="s">
        <v>113</v>
      </c>
      <c r="DD35" s="27"/>
      <c r="DE35" s="12" t="s">
        <v>133</v>
      </c>
      <c r="DG35" s="27"/>
      <c r="DH35" s="61" t="s">
        <v>142</v>
      </c>
      <c r="DI35" s="61"/>
      <c r="DJ35" s="27"/>
      <c r="DK35" s="12" t="s">
        <v>113</v>
      </c>
      <c r="DL35" s="12" t="s">
        <v>113</v>
      </c>
      <c r="DM35" s="12" t="s">
        <v>113</v>
      </c>
      <c r="DN35" s="12" t="s">
        <v>113</v>
      </c>
      <c r="DO35" s="12" t="s">
        <v>113</v>
      </c>
      <c r="DP35" s="12" t="s">
        <v>113</v>
      </c>
      <c r="DQ35" s="12" t="s">
        <v>113</v>
      </c>
      <c r="DR35" s="12" t="s">
        <v>113</v>
      </c>
      <c r="DS35" s="12" t="s">
        <v>113</v>
      </c>
      <c r="DT35" s="12" t="s">
        <v>113</v>
      </c>
      <c r="DU35" s="27"/>
      <c r="DV35" s="12" t="s">
        <v>113</v>
      </c>
      <c r="DW35" s="12" t="s">
        <v>113</v>
      </c>
      <c r="DX35" s="12" t="s">
        <v>113</v>
      </c>
      <c r="DY35" s="12" t="s">
        <v>113</v>
      </c>
      <c r="DZ35" s="12" t="s">
        <v>113</v>
      </c>
      <c r="EA35" s="12" t="s">
        <v>113</v>
      </c>
      <c r="EB35" s="12" t="s">
        <v>113</v>
      </c>
      <c r="EC35" s="12" t="s">
        <v>113</v>
      </c>
      <c r="ED35" s="12" t="s">
        <v>113</v>
      </c>
      <c r="EE35" s="12" t="s">
        <v>113</v>
      </c>
      <c r="EF35" s="27"/>
      <c r="EG35" s="12" t="s">
        <v>113</v>
      </c>
      <c r="EH35" s="12" t="s">
        <v>113</v>
      </c>
      <c r="EI35" s="12" t="s">
        <v>114</v>
      </c>
      <c r="EJ35" s="12" t="s">
        <v>108</v>
      </c>
      <c r="EK35" s="12" t="s">
        <v>108</v>
      </c>
      <c r="EL35" s="27"/>
      <c r="EM35" s="12" t="s">
        <v>113</v>
      </c>
      <c r="EN35" s="12" t="s">
        <v>113</v>
      </c>
      <c r="EO35" s="12" t="s">
        <v>114</v>
      </c>
      <c r="EP35" s="12" t="s">
        <v>108</v>
      </c>
      <c r="EQ35" s="12" t="s">
        <v>108</v>
      </c>
      <c r="ER35" s="27"/>
      <c r="ES35" s="12" t="s">
        <v>113</v>
      </c>
      <c r="ET35" s="12" t="s">
        <v>113</v>
      </c>
      <c r="EU35" s="12" t="s">
        <v>114</v>
      </c>
      <c r="EV35" s="12" t="s">
        <v>108</v>
      </c>
      <c r="EW35" s="12" t="s">
        <v>108</v>
      </c>
      <c r="EX35" s="27"/>
      <c r="EY35" s="12" t="s">
        <v>136</v>
      </c>
      <c r="FA35" s="27"/>
      <c r="FB35" s="12" t="s">
        <v>85</v>
      </c>
      <c r="FG35" s="27"/>
      <c r="FH35" s="56"/>
      <c r="FI35" s="12" t="s">
        <v>127</v>
      </c>
      <c r="FJ35" s="12" t="s">
        <v>126</v>
      </c>
      <c r="FK35" s="12" t="s">
        <v>126</v>
      </c>
      <c r="FL35" s="12" t="s">
        <v>126</v>
      </c>
      <c r="FM35" s="12" t="s">
        <v>125</v>
      </c>
      <c r="FN35" s="12" t="s">
        <v>126</v>
      </c>
      <c r="FO35" s="12" t="s">
        <v>124</v>
      </c>
      <c r="FP35" s="12" t="s">
        <v>125</v>
      </c>
      <c r="FQ35" s="12" t="s">
        <v>126</v>
      </c>
      <c r="FR35" s="12" t="s">
        <v>116</v>
      </c>
      <c r="FS35" s="12" t="s">
        <v>116</v>
      </c>
      <c r="FT35" s="27"/>
      <c r="FU35" s="56"/>
      <c r="FV35" s="12" t="s">
        <v>126</v>
      </c>
      <c r="FW35" s="12" t="s">
        <v>126</v>
      </c>
      <c r="FX35" s="12" t="s">
        <v>125</v>
      </c>
      <c r="FY35" s="12" t="s">
        <v>125</v>
      </c>
      <c r="FZ35" s="12" t="s">
        <v>124</v>
      </c>
      <c r="GA35" s="12" t="s">
        <v>126</v>
      </c>
      <c r="GB35" s="12" t="s">
        <v>126</v>
      </c>
      <c r="GC35" s="12" t="s">
        <v>126</v>
      </c>
      <c r="GD35" s="12" t="s">
        <v>126</v>
      </c>
      <c r="GE35" s="49"/>
      <c r="GF35" s="49" t="s">
        <v>108</v>
      </c>
      <c r="GG35" s="49" t="s">
        <v>109</v>
      </c>
    </row>
    <row r="36" spans="1:189" s="12" customFormat="1" x14ac:dyDescent="0.35">
      <c r="A36" s="11">
        <v>10</v>
      </c>
      <c r="B36" s="12" t="s">
        <v>143</v>
      </c>
      <c r="C36" s="11">
        <v>49</v>
      </c>
      <c r="D36" s="12" t="s">
        <v>111</v>
      </c>
      <c r="E36" s="11">
        <v>51</v>
      </c>
      <c r="F36" s="14" t="str">
        <f t="shared" si="11"/>
        <v>Großunternehmen</v>
      </c>
      <c r="G36" s="10">
        <v>100</v>
      </c>
      <c r="H36" s="20"/>
      <c r="I36" s="21">
        <v>0</v>
      </c>
      <c r="J36" s="22"/>
      <c r="K36" s="21">
        <v>0</v>
      </c>
      <c r="L36" s="22" t="s">
        <v>30</v>
      </c>
      <c r="M36" s="21">
        <v>1</v>
      </c>
      <c r="N36" s="21">
        <f t="shared" si="12"/>
        <v>1</v>
      </c>
      <c r="AG36" s="12" t="s">
        <v>112</v>
      </c>
      <c r="BA36" s="12" t="s">
        <v>112</v>
      </c>
      <c r="BE36" s="12" t="s">
        <v>112</v>
      </c>
      <c r="BK36" s="27"/>
      <c r="BL36" s="27">
        <v>1</v>
      </c>
      <c r="BM36" s="27"/>
      <c r="BN36" s="29"/>
      <c r="BO36" s="24" t="s">
        <v>113</v>
      </c>
      <c r="BP36" s="25" t="s">
        <v>114</v>
      </c>
      <c r="BQ36" s="26" t="s">
        <v>108</v>
      </c>
      <c r="BR36" s="26" t="s">
        <v>108</v>
      </c>
      <c r="BS36" s="26">
        <v>0</v>
      </c>
      <c r="BT36" s="27"/>
      <c r="BU36" s="11" t="s">
        <v>258</v>
      </c>
      <c r="BV36" s="11" t="s">
        <v>261</v>
      </c>
      <c r="BW36" s="11" t="s">
        <v>261</v>
      </c>
      <c r="BX36" s="11" t="s">
        <v>261</v>
      </c>
      <c r="BY36" s="27"/>
      <c r="BZ36" s="12" t="s">
        <v>117</v>
      </c>
      <c r="CA36" s="12" t="s">
        <v>116</v>
      </c>
      <c r="CB36" s="12" t="s">
        <v>116</v>
      </c>
      <c r="CC36" s="12" t="s">
        <v>116</v>
      </c>
      <c r="CD36" s="27"/>
      <c r="CE36" s="12" t="s">
        <v>118</v>
      </c>
      <c r="CL36" s="12" t="s">
        <v>118</v>
      </c>
      <c r="CO36" s="27"/>
      <c r="CP36" s="12" t="s">
        <v>114</v>
      </c>
      <c r="CQ36" s="12" t="s">
        <v>114</v>
      </c>
      <c r="CR36" s="12" t="s">
        <v>121</v>
      </c>
      <c r="CS36" s="12" t="s">
        <v>114</v>
      </c>
      <c r="CT36" s="12" t="s">
        <v>121</v>
      </c>
      <c r="CU36" s="12" t="s">
        <v>121</v>
      </c>
      <c r="CV36" s="12" t="s">
        <v>121</v>
      </c>
      <c r="CW36" s="12" t="s">
        <v>121</v>
      </c>
      <c r="CX36" s="12" t="s">
        <v>114</v>
      </c>
      <c r="CY36" s="12" t="s">
        <v>114</v>
      </c>
      <c r="CZ36" s="27"/>
      <c r="DA36" s="12" t="s">
        <v>114</v>
      </c>
      <c r="DB36" s="12" t="s">
        <v>114</v>
      </c>
      <c r="DC36" s="12" t="s">
        <v>116</v>
      </c>
      <c r="DD36" s="27"/>
      <c r="DE36" s="12" t="s">
        <v>133</v>
      </c>
      <c r="DG36" s="27"/>
      <c r="DH36" s="61" t="s">
        <v>145</v>
      </c>
      <c r="DI36" s="61"/>
      <c r="DJ36" s="27"/>
      <c r="DK36" s="12" t="s">
        <v>108</v>
      </c>
      <c r="DL36" s="12" t="s">
        <v>108</v>
      </c>
      <c r="DM36" s="12" t="s">
        <v>113</v>
      </c>
      <c r="DN36" s="12" t="s">
        <v>113</v>
      </c>
      <c r="DO36" s="12" t="s">
        <v>113</v>
      </c>
      <c r="DP36" s="12" t="s">
        <v>114</v>
      </c>
      <c r="DQ36" s="12" t="s">
        <v>113</v>
      </c>
      <c r="DR36" s="12" t="s">
        <v>113</v>
      </c>
      <c r="DS36" s="12" t="s">
        <v>113</v>
      </c>
      <c r="DT36" s="12" t="s">
        <v>113</v>
      </c>
      <c r="DU36" s="27"/>
      <c r="DV36" s="12" t="s">
        <v>108</v>
      </c>
      <c r="DW36" s="12" t="s">
        <v>108</v>
      </c>
      <c r="DX36" s="12" t="s">
        <v>108</v>
      </c>
      <c r="DY36" s="12" t="s">
        <v>108</v>
      </c>
      <c r="DZ36" s="12" t="s">
        <v>116</v>
      </c>
      <c r="EA36" s="12" t="s">
        <v>116</v>
      </c>
      <c r="EB36" s="12" t="s">
        <v>116</v>
      </c>
      <c r="EC36" s="12" t="s">
        <v>116</v>
      </c>
      <c r="ED36" s="12" t="s">
        <v>116</v>
      </c>
      <c r="EE36" s="12" t="s">
        <v>116</v>
      </c>
      <c r="EF36" s="27"/>
      <c r="EG36" s="12" t="s">
        <v>113</v>
      </c>
      <c r="EH36" s="12" t="s">
        <v>113</v>
      </c>
      <c r="EI36" s="12" t="s">
        <v>114</v>
      </c>
      <c r="EJ36" s="12" t="s">
        <v>116</v>
      </c>
      <c r="EK36" s="12" t="s">
        <v>116</v>
      </c>
      <c r="EL36" s="27"/>
      <c r="EM36" s="12" t="s">
        <v>113</v>
      </c>
      <c r="EN36" s="12" t="s">
        <v>113</v>
      </c>
      <c r="EO36" s="12" t="s">
        <v>114</v>
      </c>
      <c r="EP36" s="12" t="s">
        <v>116</v>
      </c>
      <c r="EQ36" s="12" t="s">
        <v>116</v>
      </c>
      <c r="ER36" s="27"/>
      <c r="ES36" s="12" t="s">
        <v>113</v>
      </c>
      <c r="ET36" s="12" t="s">
        <v>113</v>
      </c>
      <c r="EU36" s="12" t="s">
        <v>114</v>
      </c>
      <c r="EV36" s="12" t="s">
        <v>116</v>
      </c>
      <c r="EW36" s="12" t="s">
        <v>116</v>
      </c>
      <c r="EX36" s="27"/>
      <c r="EY36" s="12" t="s">
        <v>123</v>
      </c>
      <c r="FA36" s="27"/>
      <c r="FB36" s="12" t="s">
        <v>85</v>
      </c>
      <c r="FG36" s="27"/>
      <c r="FH36" s="56"/>
      <c r="FI36" s="12" t="s">
        <v>125</v>
      </c>
      <c r="FJ36" s="12" t="s">
        <v>125</v>
      </c>
      <c r="FK36" s="12" t="s">
        <v>125</v>
      </c>
      <c r="FL36" s="12" t="s">
        <v>125</v>
      </c>
      <c r="FM36" s="12" t="s">
        <v>124</v>
      </c>
      <c r="FN36" s="12" t="s">
        <v>116</v>
      </c>
      <c r="FO36" s="12" t="s">
        <v>124</v>
      </c>
      <c r="FP36" s="12" t="s">
        <v>124</v>
      </c>
      <c r="FQ36" s="12" t="s">
        <v>124</v>
      </c>
      <c r="FR36" s="12" t="s">
        <v>124</v>
      </c>
      <c r="FS36" s="12" t="s">
        <v>124</v>
      </c>
      <c r="FT36" s="27"/>
      <c r="FU36" s="56"/>
      <c r="FV36" s="12" t="s">
        <v>125</v>
      </c>
      <c r="FW36" s="12" t="s">
        <v>126</v>
      </c>
      <c r="FX36" s="12" t="s">
        <v>127</v>
      </c>
      <c r="FY36" s="12" t="s">
        <v>125</v>
      </c>
      <c r="FZ36" s="12" t="s">
        <v>125</v>
      </c>
      <c r="GA36" s="12" t="s">
        <v>125</v>
      </c>
      <c r="GB36" s="12" t="s">
        <v>127</v>
      </c>
      <c r="GC36" s="12" t="s">
        <v>127</v>
      </c>
      <c r="GD36" s="12" t="s">
        <v>124</v>
      </c>
      <c r="GE36" s="49"/>
      <c r="GF36" s="49" t="s">
        <v>108</v>
      </c>
      <c r="GG36" s="49" t="s">
        <v>109</v>
      </c>
    </row>
    <row r="37" spans="1:189" s="12" customFormat="1" x14ac:dyDescent="0.35">
      <c r="A37" s="25">
        <v>12</v>
      </c>
      <c r="B37" s="64"/>
      <c r="C37" s="25"/>
      <c r="D37" s="64" t="s">
        <v>146</v>
      </c>
      <c r="E37" s="25">
        <v>50</v>
      </c>
      <c r="F37" s="65" t="s">
        <v>183</v>
      </c>
      <c r="G37" s="25"/>
      <c r="H37" s="66"/>
      <c r="I37" s="67">
        <v>0</v>
      </c>
      <c r="J37" s="64"/>
      <c r="K37" s="67">
        <v>0</v>
      </c>
      <c r="L37" s="64"/>
      <c r="M37" s="67">
        <v>0</v>
      </c>
      <c r="N37" s="67">
        <f t="shared" si="12"/>
        <v>0</v>
      </c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 t="s">
        <v>112</v>
      </c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25">
        <v>1</v>
      </c>
      <c r="BL37" s="25"/>
      <c r="BM37" s="25"/>
      <c r="BN37" s="68"/>
      <c r="BO37" s="25" t="s">
        <v>113</v>
      </c>
      <c r="BP37" s="25" t="s">
        <v>114</v>
      </c>
      <c r="BQ37" s="25" t="s">
        <v>114</v>
      </c>
      <c r="BR37" s="25" t="s">
        <v>114</v>
      </c>
      <c r="BS37" s="25">
        <v>1</v>
      </c>
      <c r="BT37" s="25"/>
      <c r="BU37" s="25" t="s">
        <v>258</v>
      </c>
      <c r="BV37" s="25" t="s">
        <v>258</v>
      </c>
      <c r="BW37" s="25" t="s">
        <v>258</v>
      </c>
      <c r="BX37" s="25" t="s">
        <v>258</v>
      </c>
      <c r="BY37" s="25"/>
      <c r="BZ37" s="64" t="s">
        <v>116</v>
      </c>
      <c r="CA37" s="64" t="s">
        <v>116</v>
      </c>
      <c r="CB37" s="64" t="s">
        <v>116</v>
      </c>
      <c r="CC37" s="64" t="s">
        <v>116</v>
      </c>
      <c r="CD37" s="25"/>
      <c r="CE37" s="64" t="s">
        <v>118</v>
      </c>
      <c r="CF37" s="64" t="s">
        <v>118</v>
      </c>
      <c r="CG37" s="64"/>
      <c r="CH37" s="64"/>
      <c r="CI37" s="64"/>
      <c r="CJ37" s="64"/>
      <c r="CK37" s="64" t="s">
        <v>118</v>
      </c>
      <c r="CL37" s="64"/>
      <c r="CM37" s="64"/>
      <c r="CN37" s="64"/>
      <c r="CO37" s="25"/>
      <c r="CP37" s="64" t="s">
        <v>120</v>
      </c>
      <c r="CQ37" s="64" t="s">
        <v>120</v>
      </c>
      <c r="CR37" s="64" t="s">
        <v>121</v>
      </c>
      <c r="CS37" s="64" t="s">
        <v>121</v>
      </c>
      <c r="CT37" s="64" t="s">
        <v>121</v>
      </c>
      <c r="CU37" s="64" t="s">
        <v>121</v>
      </c>
      <c r="CV37" s="64" t="s">
        <v>121</v>
      </c>
      <c r="CW37" s="64" t="s">
        <v>121</v>
      </c>
      <c r="CX37" s="64" t="s">
        <v>121</v>
      </c>
      <c r="CY37" s="64" t="s">
        <v>121</v>
      </c>
      <c r="CZ37" s="25"/>
      <c r="DA37" s="64" t="s">
        <v>113</v>
      </c>
      <c r="DB37" s="64" t="s">
        <v>113</v>
      </c>
      <c r="DC37" s="64" t="s">
        <v>116</v>
      </c>
      <c r="DD37" s="25"/>
      <c r="DE37" s="64" t="s">
        <v>147</v>
      </c>
      <c r="DF37" s="64"/>
      <c r="DG37" s="25"/>
      <c r="DH37" s="68"/>
      <c r="DI37" s="68"/>
      <c r="DJ37" s="25"/>
      <c r="DK37" s="64" t="s">
        <v>108</v>
      </c>
      <c r="DL37" s="64" t="s">
        <v>116</v>
      </c>
      <c r="DM37" s="64" t="s">
        <v>130</v>
      </c>
      <c r="DN37" s="64" t="s">
        <v>130</v>
      </c>
      <c r="DO37" s="64" t="s">
        <v>130</v>
      </c>
      <c r="DP37" s="64" t="s">
        <v>130</v>
      </c>
      <c r="DQ37" s="64" t="s">
        <v>130</v>
      </c>
      <c r="DR37" s="64" t="s">
        <v>130</v>
      </c>
      <c r="DS37" s="64" t="s">
        <v>130</v>
      </c>
      <c r="DT37" s="64" t="s">
        <v>130</v>
      </c>
      <c r="DU37" s="25"/>
      <c r="DV37" s="64" t="s">
        <v>113</v>
      </c>
      <c r="DW37" s="64" t="s">
        <v>113</v>
      </c>
      <c r="DX37" s="64" t="s">
        <v>113</v>
      </c>
      <c r="DY37" s="64" t="s">
        <v>130</v>
      </c>
      <c r="DZ37" s="64" t="s">
        <v>130</v>
      </c>
      <c r="EA37" s="64" t="s">
        <v>130</v>
      </c>
      <c r="EB37" s="64" t="s">
        <v>130</v>
      </c>
      <c r="EC37" s="64" t="s">
        <v>130</v>
      </c>
      <c r="ED37" s="64" t="s">
        <v>130</v>
      </c>
      <c r="EE37" s="64" t="s">
        <v>130</v>
      </c>
      <c r="EF37" s="25"/>
      <c r="EG37" s="64" t="s">
        <v>130</v>
      </c>
      <c r="EH37" s="64" t="s">
        <v>130</v>
      </c>
      <c r="EI37" s="64" t="s">
        <v>130</v>
      </c>
      <c r="EJ37" s="64" t="s">
        <v>130</v>
      </c>
      <c r="EK37" s="64" t="s">
        <v>130</v>
      </c>
      <c r="EL37" s="25"/>
      <c r="EM37" s="64" t="s">
        <v>130</v>
      </c>
      <c r="EN37" s="64" t="s">
        <v>130</v>
      </c>
      <c r="EO37" s="64" t="s">
        <v>130</v>
      </c>
      <c r="EP37" s="64" t="s">
        <v>130</v>
      </c>
      <c r="EQ37" s="64" t="s">
        <v>130</v>
      </c>
      <c r="ER37" s="25"/>
      <c r="ES37" s="64" t="s">
        <v>130</v>
      </c>
      <c r="ET37" s="64" t="s">
        <v>130</v>
      </c>
      <c r="EU37" s="64" t="s">
        <v>130</v>
      </c>
      <c r="EV37" s="64" t="s">
        <v>130</v>
      </c>
      <c r="EW37" s="64" t="s">
        <v>130</v>
      </c>
      <c r="EX37" s="25"/>
      <c r="EY37" s="64"/>
      <c r="EZ37" s="64"/>
      <c r="FA37" s="25"/>
      <c r="FB37" s="64" t="s">
        <v>85</v>
      </c>
      <c r="FC37" s="64"/>
      <c r="FD37" s="64"/>
      <c r="FE37" s="64"/>
      <c r="FF37" s="64"/>
      <c r="FG37" s="25"/>
      <c r="FH37" s="64"/>
      <c r="FI37" s="64" t="s">
        <v>126</v>
      </c>
      <c r="FJ37" s="64" t="s">
        <v>126</v>
      </c>
      <c r="FK37" s="64" t="s">
        <v>126</v>
      </c>
      <c r="FL37" s="64" t="s">
        <v>126</v>
      </c>
      <c r="FM37" s="64" t="s">
        <v>125</v>
      </c>
      <c r="FN37" s="64" t="s">
        <v>125</v>
      </c>
      <c r="FO37" s="64" t="s">
        <v>125</v>
      </c>
      <c r="FP37" s="64" t="s">
        <v>125</v>
      </c>
      <c r="FQ37" s="64" t="s">
        <v>126</v>
      </c>
      <c r="FR37" s="64" t="s">
        <v>126</v>
      </c>
      <c r="FS37" s="64" t="s">
        <v>126</v>
      </c>
      <c r="FT37" s="25"/>
      <c r="FU37" s="64"/>
      <c r="FV37" s="64" t="s">
        <v>126</v>
      </c>
      <c r="FW37" s="64" t="s">
        <v>125</v>
      </c>
      <c r="FX37" s="64" t="s">
        <v>126</v>
      </c>
      <c r="FY37" s="64" t="s">
        <v>126</v>
      </c>
      <c r="FZ37" s="64" t="s">
        <v>125</v>
      </c>
      <c r="GA37" s="64" t="s">
        <v>125</v>
      </c>
      <c r="GB37" s="64" t="s">
        <v>126</v>
      </c>
      <c r="GC37" s="64" t="s">
        <v>126</v>
      </c>
      <c r="GD37" s="64" t="s">
        <v>126</v>
      </c>
      <c r="GE37" s="64"/>
      <c r="GF37" s="64" t="s">
        <v>108</v>
      </c>
      <c r="GG37" s="64" t="s">
        <v>108</v>
      </c>
    </row>
    <row r="38" spans="1:189" s="12" customFormat="1" x14ac:dyDescent="0.35">
      <c r="A38" s="11">
        <v>13</v>
      </c>
      <c r="B38" s="12" t="s">
        <v>110</v>
      </c>
      <c r="C38" s="11">
        <v>250</v>
      </c>
      <c r="D38" s="12" t="s">
        <v>111</v>
      </c>
      <c r="E38" s="11">
        <v>51</v>
      </c>
      <c r="F38" s="14" t="str">
        <f t="shared" si="11"/>
        <v>Großunternehmen</v>
      </c>
      <c r="G38" s="10">
        <v>59</v>
      </c>
      <c r="H38" s="20" t="s">
        <v>28</v>
      </c>
      <c r="I38" s="21">
        <v>1</v>
      </c>
      <c r="J38" s="22"/>
      <c r="K38" s="21">
        <v>0</v>
      </c>
      <c r="L38" s="22"/>
      <c r="M38" s="21">
        <v>0</v>
      </c>
      <c r="N38" s="21">
        <f t="shared" si="12"/>
        <v>1</v>
      </c>
      <c r="AY38" s="12" t="s">
        <v>112</v>
      </c>
      <c r="BK38" s="27">
        <v>1</v>
      </c>
      <c r="BL38" s="27"/>
      <c r="BM38" s="27"/>
      <c r="BN38" s="29"/>
      <c r="BO38" s="25" t="s">
        <v>114</v>
      </c>
      <c r="BP38" s="26" t="s">
        <v>108</v>
      </c>
      <c r="BQ38" s="26" t="s">
        <v>108</v>
      </c>
      <c r="BR38" s="26" t="s">
        <v>108</v>
      </c>
      <c r="BS38" s="26">
        <v>0</v>
      </c>
      <c r="BT38" s="27"/>
      <c r="BU38" s="11" t="s">
        <v>257</v>
      </c>
      <c r="BV38" s="11" t="s">
        <v>257</v>
      </c>
      <c r="BW38" s="11" t="s">
        <v>257</v>
      </c>
      <c r="BX38" s="11" t="s">
        <v>257</v>
      </c>
      <c r="BY38" s="27"/>
      <c r="BZ38" s="12" t="s">
        <v>131</v>
      </c>
      <c r="CA38" s="12" t="s">
        <v>116</v>
      </c>
      <c r="CB38" s="12" t="s">
        <v>116</v>
      </c>
      <c r="CC38" s="12" t="s">
        <v>116</v>
      </c>
      <c r="CD38" s="27"/>
      <c r="CE38" s="12" t="s">
        <v>118</v>
      </c>
      <c r="CG38" s="12" t="s">
        <v>134</v>
      </c>
      <c r="CH38" s="12" t="s">
        <v>134</v>
      </c>
      <c r="CI38" s="12" t="s">
        <v>134</v>
      </c>
      <c r="CJ38" s="12" t="s">
        <v>134</v>
      </c>
      <c r="CK38" s="12" t="s">
        <v>134</v>
      </c>
      <c r="CL38" s="12" t="s">
        <v>134</v>
      </c>
      <c r="CM38" s="12" t="s">
        <v>134</v>
      </c>
      <c r="CN38" s="12" t="s">
        <v>134</v>
      </c>
      <c r="CO38" s="27"/>
      <c r="CP38" s="12" t="s">
        <v>135</v>
      </c>
      <c r="CQ38" s="12" t="s">
        <v>140</v>
      </c>
      <c r="CR38" s="12" t="s">
        <v>121</v>
      </c>
      <c r="CS38" s="12" t="s">
        <v>135</v>
      </c>
      <c r="CT38" s="12" t="s">
        <v>121</v>
      </c>
      <c r="CU38" s="12" t="s">
        <v>120</v>
      </c>
      <c r="CV38" s="12" t="s">
        <v>121</v>
      </c>
      <c r="CW38" s="12" t="s">
        <v>121</v>
      </c>
      <c r="CX38" s="12" t="s">
        <v>121</v>
      </c>
      <c r="CY38" s="12" t="s">
        <v>121</v>
      </c>
      <c r="CZ38" s="27"/>
      <c r="DA38" s="12" t="s">
        <v>113</v>
      </c>
      <c r="DB38" s="12" t="s">
        <v>113</v>
      </c>
      <c r="DC38" s="12" t="s">
        <v>113</v>
      </c>
      <c r="DD38" s="27"/>
      <c r="DE38" s="12" t="s">
        <v>148</v>
      </c>
      <c r="DG38" s="27"/>
      <c r="DH38" s="61"/>
      <c r="DI38" s="61"/>
      <c r="DJ38" s="27"/>
      <c r="DK38" s="12" t="s">
        <v>113</v>
      </c>
      <c r="DL38" s="12" t="s">
        <v>113</v>
      </c>
      <c r="DM38" s="12" t="s">
        <v>113</v>
      </c>
      <c r="DN38" s="12" t="s">
        <v>113</v>
      </c>
      <c r="DO38" s="12" t="s">
        <v>113</v>
      </c>
      <c r="DP38" s="12" t="s">
        <v>113</v>
      </c>
      <c r="DQ38" s="12" t="s">
        <v>113</v>
      </c>
      <c r="DR38" s="12" t="s">
        <v>113</v>
      </c>
      <c r="DS38" s="12" t="s">
        <v>113</v>
      </c>
      <c r="DT38" s="12" t="s">
        <v>113</v>
      </c>
      <c r="DU38" s="27"/>
      <c r="DV38" s="12" t="s">
        <v>113</v>
      </c>
      <c r="DW38" s="12" t="s">
        <v>113</v>
      </c>
      <c r="DX38" s="12" t="s">
        <v>113</v>
      </c>
      <c r="DY38" s="12" t="s">
        <v>113</v>
      </c>
      <c r="DZ38" s="12" t="s">
        <v>116</v>
      </c>
      <c r="EA38" s="12" t="s">
        <v>113</v>
      </c>
      <c r="EB38" s="12" t="s">
        <v>113</v>
      </c>
      <c r="EC38" s="12" t="s">
        <v>113</v>
      </c>
      <c r="ED38" s="12" t="s">
        <v>113</v>
      </c>
      <c r="EE38" s="12" t="s">
        <v>113</v>
      </c>
      <c r="EF38" s="27"/>
      <c r="EG38" s="12" t="s">
        <v>113</v>
      </c>
      <c r="EH38" s="12" t="s">
        <v>113</v>
      </c>
      <c r="EI38" s="12" t="s">
        <v>130</v>
      </c>
      <c r="EJ38" s="12" t="s">
        <v>130</v>
      </c>
      <c r="EK38" s="12" t="s">
        <v>130</v>
      </c>
      <c r="EL38" s="27"/>
      <c r="EM38" s="12" t="s">
        <v>113</v>
      </c>
      <c r="EO38" s="12" t="s">
        <v>114</v>
      </c>
      <c r="EP38" s="12" t="s">
        <v>130</v>
      </c>
      <c r="EQ38" s="12" t="s">
        <v>130</v>
      </c>
      <c r="ER38" s="27"/>
      <c r="ES38" s="12" t="s">
        <v>113</v>
      </c>
      <c r="ET38" s="12" t="s">
        <v>113</v>
      </c>
      <c r="EU38" s="12" t="s">
        <v>134</v>
      </c>
      <c r="EV38" s="12" t="s">
        <v>134</v>
      </c>
      <c r="EW38" s="12" t="s">
        <v>134</v>
      </c>
      <c r="EX38" s="27"/>
      <c r="EY38" s="12" t="s">
        <v>123</v>
      </c>
      <c r="FA38" s="27"/>
      <c r="FB38" s="12" t="s">
        <v>85</v>
      </c>
      <c r="FG38" s="27"/>
      <c r="FH38" s="56"/>
      <c r="FI38" s="12" t="s">
        <v>126</v>
      </c>
      <c r="FJ38" s="12" t="s">
        <v>124</v>
      </c>
      <c r="FK38" s="12" t="s">
        <v>124</v>
      </c>
      <c r="FL38" s="12" t="s">
        <v>126</v>
      </c>
      <c r="FM38" s="12" t="s">
        <v>126</v>
      </c>
      <c r="FN38" s="12" t="s">
        <v>130</v>
      </c>
      <c r="FO38" s="12" t="s">
        <v>126</v>
      </c>
      <c r="FP38" s="12" t="s">
        <v>127</v>
      </c>
      <c r="FQ38" s="12" t="s">
        <v>125</v>
      </c>
      <c r="FR38" s="12" t="s">
        <v>130</v>
      </c>
      <c r="FS38" s="12" t="s">
        <v>130</v>
      </c>
      <c r="FT38" s="27"/>
      <c r="FU38" s="56"/>
      <c r="FV38" s="12" t="s">
        <v>130</v>
      </c>
      <c r="FW38" s="12" t="s">
        <v>130</v>
      </c>
      <c r="FX38" s="12" t="s">
        <v>125</v>
      </c>
      <c r="FY38" s="12" t="s">
        <v>126</v>
      </c>
      <c r="FZ38" s="12" t="s">
        <v>125</v>
      </c>
      <c r="GA38" s="12" t="s">
        <v>125</v>
      </c>
      <c r="GB38" s="12" t="s">
        <v>127</v>
      </c>
      <c r="GC38" s="12" t="s">
        <v>127</v>
      </c>
      <c r="GD38" s="12" t="s">
        <v>127</v>
      </c>
      <c r="GE38" s="49"/>
      <c r="GF38" s="49" t="s">
        <v>108</v>
      </c>
      <c r="GG38" s="49" t="s">
        <v>109</v>
      </c>
    </row>
    <row r="39" spans="1:189" s="12" customFormat="1" x14ac:dyDescent="0.35">
      <c r="A39" s="11">
        <v>14</v>
      </c>
      <c r="B39" s="12" t="s">
        <v>110</v>
      </c>
      <c r="C39" s="11">
        <v>250</v>
      </c>
      <c r="D39" s="12" t="s">
        <v>111</v>
      </c>
      <c r="E39" s="11">
        <v>51</v>
      </c>
      <c r="F39" s="14" t="str">
        <f t="shared" si="11"/>
        <v>Großunternehmen</v>
      </c>
      <c r="G39" s="10">
        <v>28</v>
      </c>
      <c r="H39" s="20" t="s">
        <v>28</v>
      </c>
      <c r="I39" s="21">
        <v>1</v>
      </c>
      <c r="J39" s="22"/>
      <c r="K39" s="21">
        <v>0</v>
      </c>
      <c r="L39" s="22"/>
      <c r="M39" s="21">
        <v>0</v>
      </c>
      <c r="N39" s="21">
        <f t="shared" si="12"/>
        <v>1</v>
      </c>
      <c r="AW39" s="12" t="s">
        <v>112</v>
      </c>
      <c r="BI39" s="12" t="s">
        <v>137</v>
      </c>
      <c r="BK39" s="27"/>
      <c r="BL39" s="27"/>
      <c r="BM39" s="27">
        <v>1</v>
      </c>
      <c r="BN39" s="29"/>
      <c r="BO39" s="24" t="s">
        <v>113</v>
      </c>
      <c r="BP39" s="25" t="s">
        <v>114</v>
      </c>
      <c r="BQ39" s="26" t="s">
        <v>116</v>
      </c>
      <c r="BR39" s="26" t="s">
        <v>116</v>
      </c>
      <c r="BS39" s="26">
        <v>0</v>
      </c>
      <c r="BT39" s="27"/>
      <c r="BU39" s="11" t="s">
        <v>259</v>
      </c>
      <c r="BV39" s="11" t="s">
        <v>261</v>
      </c>
      <c r="BW39" s="11" t="s">
        <v>261</v>
      </c>
      <c r="BX39" s="11" t="s">
        <v>261</v>
      </c>
      <c r="BY39" s="27"/>
      <c r="BZ39" s="12" t="s">
        <v>117</v>
      </c>
      <c r="CA39" s="12" t="s">
        <v>116</v>
      </c>
      <c r="CB39" s="12" t="s">
        <v>116</v>
      </c>
      <c r="CC39" s="12" t="s">
        <v>116</v>
      </c>
      <c r="CD39" s="27"/>
      <c r="CE39" s="12" t="s">
        <v>118</v>
      </c>
      <c r="CF39" s="12" t="s">
        <v>119</v>
      </c>
      <c r="CG39" s="12" t="s">
        <v>119</v>
      </c>
      <c r="CH39" s="12" t="s">
        <v>116</v>
      </c>
      <c r="CI39" s="12" t="s">
        <v>116</v>
      </c>
      <c r="CJ39" s="12" t="s">
        <v>116</v>
      </c>
      <c r="CK39" s="12" t="s">
        <v>119</v>
      </c>
      <c r="CL39" s="12" t="s">
        <v>116</v>
      </c>
      <c r="CM39" s="12" t="s">
        <v>116</v>
      </c>
      <c r="CN39" s="12" t="s">
        <v>116</v>
      </c>
      <c r="CO39" s="27"/>
      <c r="CP39" s="12" t="s">
        <v>140</v>
      </c>
      <c r="CQ39" s="12" t="s">
        <v>120</v>
      </c>
      <c r="CR39" s="12" t="s">
        <v>121</v>
      </c>
      <c r="CS39" s="12" t="s">
        <v>114</v>
      </c>
      <c r="CT39" s="12" t="s">
        <v>121</v>
      </c>
      <c r="CU39" s="12" t="s">
        <v>121</v>
      </c>
      <c r="CV39" s="12" t="s">
        <v>121</v>
      </c>
      <c r="CW39" s="12" t="s">
        <v>120</v>
      </c>
      <c r="CX39" s="12" t="s">
        <v>121</v>
      </c>
      <c r="CY39" s="12" t="s">
        <v>121</v>
      </c>
      <c r="CZ39" s="27"/>
      <c r="DA39" s="12" t="s">
        <v>114</v>
      </c>
      <c r="DB39" s="12" t="s">
        <v>108</v>
      </c>
      <c r="DC39" s="12" t="s">
        <v>108</v>
      </c>
      <c r="DD39" s="27"/>
      <c r="DE39" s="12" t="s">
        <v>63</v>
      </c>
      <c r="DF39" s="1" t="s">
        <v>149</v>
      </c>
      <c r="DG39" s="27"/>
      <c r="DH39" s="61" t="s">
        <v>150</v>
      </c>
      <c r="DI39" s="61"/>
      <c r="DJ39" s="27"/>
      <c r="DK39" s="12" t="s">
        <v>108</v>
      </c>
      <c r="DL39" s="12" t="s">
        <v>114</v>
      </c>
      <c r="DM39" s="12" t="s">
        <v>113</v>
      </c>
      <c r="DN39" s="12" t="s">
        <v>113</v>
      </c>
      <c r="DO39" s="12" t="s">
        <v>114</v>
      </c>
      <c r="DP39" s="12" t="s">
        <v>116</v>
      </c>
      <c r="DQ39" s="12" t="s">
        <v>113</v>
      </c>
      <c r="DR39" s="12" t="s">
        <v>116</v>
      </c>
      <c r="DS39" s="12" t="s">
        <v>116</v>
      </c>
      <c r="DT39" s="12" t="s">
        <v>116</v>
      </c>
      <c r="DU39" s="27"/>
      <c r="DV39" s="12" t="s">
        <v>108</v>
      </c>
      <c r="DW39" s="12" t="s">
        <v>108</v>
      </c>
      <c r="DX39" s="12" t="s">
        <v>108</v>
      </c>
      <c r="DY39" s="12" t="s">
        <v>116</v>
      </c>
      <c r="DZ39" s="12" t="s">
        <v>116</v>
      </c>
      <c r="EA39" s="12" t="s">
        <v>116</v>
      </c>
      <c r="EB39" s="12" t="s">
        <v>116</v>
      </c>
      <c r="EC39" s="12" t="s">
        <v>116</v>
      </c>
      <c r="ED39" s="12" t="s">
        <v>116</v>
      </c>
      <c r="EE39" s="12" t="s">
        <v>116</v>
      </c>
      <c r="EF39" s="27"/>
      <c r="EG39" s="12" t="s">
        <v>113</v>
      </c>
      <c r="EH39" s="12" t="s">
        <v>116</v>
      </c>
      <c r="EI39" s="12" t="s">
        <v>116</v>
      </c>
      <c r="EJ39" s="12" t="s">
        <v>116</v>
      </c>
      <c r="EK39" s="12" t="s">
        <v>116</v>
      </c>
      <c r="EL39" s="27"/>
      <c r="EM39" s="12" t="s">
        <v>113</v>
      </c>
      <c r="EN39" s="12" t="s">
        <v>116</v>
      </c>
      <c r="EO39" s="12" t="s">
        <v>116</v>
      </c>
      <c r="EP39" s="12" t="s">
        <v>116</v>
      </c>
      <c r="EQ39" s="12" t="s">
        <v>116</v>
      </c>
      <c r="ER39" s="27"/>
      <c r="ES39" s="12" t="s">
        <v>116</v>
      </c>
      <c r="ET39" s="12" t="s">
        <v>116</v>
      </c>
      <c r="EU39" s="12" t="s">
        <v>116</v>
      </c>
      <c r="EV39" s="12" t="s">
        <v>116</v>
      </c>
      <c r="EW39" s="12" t="s">
        <v>116</v>
      </c>
      <c r="EX39" s="27"/>
      <c r="EY39" s="12" t="s">
        <v>123</v>
      </c>
      <c r="FA39" s="27"/>
      <c r="FB39" s="12" t="s">
        <v>85</v>
      </c>
      <c r="FG39" s="27"/>
      <c r="FH39" s="56"/>
      <c r="FI39" s="12" t="s">
        <v>124</v>
      </c>
      <c r="FJ39" s="12" t="s">
        <v>125</v>
      </c>
      <c r="FK39" s="12" t="s">
        <v>125</v>
      </c>
      <c r="FL39" s="12" t="s">
        <v>125</v>
      </c>
      <c r="FM39" s="12" t="s">
        <v>126</v>
      </c>
      <c r="FN39" s="12" t="s">
        <v>116</v>
      </c>
      <c r="FO39" s="12" t="s">
        <v>124</v>
      </c>
      <c r="FP39" s="12" t="s">
        <v>124</v>
      </c>
      <c r="FQ39" s="12" t="s">
        <v>125</v>
      </c>
      <c r="FR39" s="12" t="s">
        <v>116</v>
      </c>
      <c r="FS39" s="12" t="s">
        <v>125</v>
      </c>
      <c r="FT39" s="27"/>
      <c r="FU39" s="56"/>
      <c r="FV39" s="12" t="s">
        <v>125</v>
      </c>
      <c r="FW39" s="12" t="s">
        <v>124</v>
      </c>
      <c r="FX39" s="12" t="s">
        <v>125</v>
      </c>
      <c r="FY39" s="12" t="s">
        <v>125</v>
      </c>
      <c r="FZ39" s="12" t="s">
        <v>124</v>
      </c>
      <c r="GA39" s="12" t="s">
        <v>124</v>
      </c>
      <c r="GB39" s="12" t="s">
        <v>126</v>
      </c>
      <c r="GC39" s="12" t="s">
        <v>116</v>
      </c>
      <c r="GD39" s="12" t="s">
        <v>116</v>
      </c>
      <c r="GE39" s="49"/>
      <c r="GF39" s="49" t="s">
        <v>108</v>
      </c>
      <c r="GG39" s="49" t="s">
        <v>109</v>
      </c>
    </row>
    <row r="40" spans="1:189" s="12" customFormat="1" x14ac:dyDescent="0.35">
      <c r="A40" s="11">
        <v>16</v>
      </c>
      <c r="B40" s="12" t="s">
        <v>138</v>
      </c>
      <c r="C40" s="11">
        <v>9</v>
      </c>
      <c r="D40" s="12" t="s">
        <v>139</v>
      </c>
      <c r="E40" s="11">
        <v>2</v>
      </c>
      <c r="F40" s="14" t="str">
        <f t="shared" si="11"/>
        <v>Kleinstunternehmen</v>
      </c>
      <c r="G40" s="10">
        <v>98</v>
      </c>
      <c r="H40" s="20"/>
      <c r="I40" s="21">
        <v>0</v>
      </c>
      <c r="J40" s="22"/>
      <c r="K40" s="21">
        <v>0</v>
      </c>
      <c r="L40" s="22" t="s">
        <v>30</v>
      </c>
      <c r="M40" s="21">
        <v>1</v>
      </c>
      <c r="N40" s="21">
        <f t="shared" si="12"/>
        <v>1</v>
      </c>
      <c r="BF40" s="12" t="s">
        <v>112</v>
      </c>
      <c r="BK40" s="27">
        <v>1</v>
      </c>
      <c r="BL40" s="27"/>
      <c r="BM40" s="27"/>
      <c r="BN40" s="29"/>
      <c r="BO40" s="24" t="s">
        <v>113</v>
      </c>
      <c r="BP40" s="24" t="s">
        <v>113</v>
      </c>
      <c r="BQ40" s="25" t="s">
        <v>114</v>
      </c>
      <c r="BR40" s="30" t="s">
        <v>134</v>
      </c>
      <c r="BS40" s="30">
        <v>1</v>
      </c>
      <c r="BT40" s="27"/>
      <c r="BU40" s="11" t="s">
        <v>258</v>
      </c>
      <c r="BV40" s="11" t="s">
        <v>260</v>
      </c>
      <c r="BW40" s="11"/>
      <c r="BX40" s="11"/>
      <c r="BY40" s="27"/>
      <c r="BZ40" s="12" t="s">
        <v>131</v>
      </c>
      <c r="CA40" s="12" t="s">
        <v>117</v>
      </c>
      <c r="CB40" s="12" t="s">
        <v>132</v>
      </c>
      <c r="CC40" s="12" t="s">
        <v>134</v>
      </c>
      <c r="CD40" s="27"/>
      <c r="CE40" s="12" t="s">
        <v>118</v>
      </c>
      <c r="CF40" s="12" t="s">
        <v>118</v>
      </c>
      <c r="CG40" s="12" t="s">
        <v>134</v>
      </c>
      <c r="CH40" s="12" t="s">
        <v>134</v>
      </c>
      <c r="CI40" s="12" t="s">
        <v>134</v>
      </c>
      <c r="CJ40" s="12" t="s">
        <v>134</v>
      </c>
      <c r="CK40" s="12" t="s">
        <v>116</v>
      </c>
      <c r="CL40" s="12" t="s">
        <v>134</v>
      </c>
      <c r="CM40" s="12" t="s">
        <v>134</v>
      </c>
      <c r="CN40" s="12" t="s">
        <v>134</v>
      </c>
      <c r="CO40" s="27"/>
      <c r="CP40" s="12" t="s">
        <v>114</v>
      </c>
      <c r="CQ40" s="12" t="s">
        <v>121</v>
      </c>
      <c r="CR40" s="12" t="s">
        <v>121</v>
      </c>
      <c r="CS40" s="12" t="s">
        <v>120</v>
      </c>
      <c r="CT40" s="12" t="s">
        <v>121</v>
      </c>
      <c r="CU40" s="12" t="s">
        <v>121</v>
      </c>
      <c r="CV40" s="12" t="s">
        <v>121</v>
      </c>
      <c r="CW40" s="12" t="s">
        <v>121</v>
      </c>
      <c r="CX40" s="12" t="s">
        <v>121</v>
      </c>
      <c r="CY40" s="12" t="s">
        <v>121</v>
      </c>
      <c r="CZ40" s="27"/>
      <c r="DA40" s="12" t="s">
        <v>114</v>
      </c>
      <c r="DB40" s="12" t="s">
        <v>114</v>
      </c>
      <c r="DC40" s="12" t="s">
        <v>108</v>
      </c>
      <c r="DD40" s="27"/>
      <c r="DE40" s="12" t="s">
        <v>133</v>
      </c>
      <c r="DG40" s="27"/>
      <c r="DH40" s="61" t="s">
        <v>153</v>
      </c>
      <c r="DI40" s="61"/>
      <c r="DJ40" s="27"/>
      <c r="DK40" s="12" t="s">
        <v>113</v>
      </c>
      <c r="DL40" s="12" t="s">
        <v>114</v>
      </c>
      <c r="DM40" s="12" t="s">
        <v>113</v>
      </c>
      <c r="DN40" s="12" t="s">
        <v>113</v>
      </c>
      <c r="DO40" s="12" t="s">
        <v>113</v>
      </c>
      <c r="DP40" s="12" t="s">
        <v>113</v>
      </c>
      <c r="DQ40" s="12" t="s">
        <v>113</v>
      </c>
      <c r="DR40" s="12" t="s">
        <v>113</v>
      </c>
      <c r="DS40" s="12" t="s">
        <v>113</v>
      </c>
      <c r="DT40" s="12" t="s">
        <v>113</v>
      </c>
      <c r="DU40" s="27"/>
      <c r="DV40" s="12" t="s">
        <v>130</v>
      </c>
      <c r="DW40" s="12" t="s">
        <v>114</v>
      </c>
      <c r="DX40" s="12" t="s">
        <v>114</v>
      </c>
      <c r="DY40" s="12" t="s">
        <v>114</v>
      </c>
      <c r="DZ40" s="12" t="s">
        <v>113</v>
      </c>
      <c r="EA40" s="12" t="s">
        <v>116</v>
      </c>
      <c r="EB40" s="12" t="s">
        <v>114</v>
      </c>
      <c r="EC40" s="12" t="s">
        <v>113</v>
      </c>
      <c r="ED40" s="12" t="s">
        <v>113</v>
      </c>
      <c r="EE40" s="12" t="s">
        <v>116</v>
      </c>
      <c r="EF40" s="27"/>
      <c r="EG40" s="12" t="s">
        <v>113</v>
      </c>
      <c r="EH40" s="12" t="s">
        <v>114</v>
      </c>
      <c r="EI40" s="12" t="s">
        <v>108</v>
      </c>
      <c r="EJ40" s="12" t="s">
        <v>108</v>
      </c>
      <c r="EK40" s="12" t="s">
        <v>134</v>
      </c>
      <c r="EL40" s="27"/>
      <c r="EM40" s="12" t="s">
        <v>113</v>
      </c>
      <c r="EN40" s="12" t="s">
        <v>113</v>
      </c>
      <c r="EO40" s="12" t="s">
        <v>108</v>
      </c>
      <c r="EP40" s="12" t="s">
        <v>108</v>
      </c>
      <c r="EQ40" s="12" t="s">
        <v>134</v>
      </c>
      <c r="ER40" s="27"/>
      <c r="ES40" s="12" t="s">
        <v>108</v>
      </c>
      <c r="ET40" s="12" t="s">
        <v>108</v>
      </c>
      <c r="EU40" s="12" t="s">
        <v>108</v>
      </c>
      <c r="EV40" s="12" t="s">
        <v>108</v>
      </c>
      <c r="EW40" s="12" t="s">
        <v>134</v>
      </c>
      <c r="EX40" s="27"/>
      <c r="EY40" s="12" t="s">
        <v>136</v>
      </c>
      <c r="FA40" s="27"/>
      <c r="FF40" s="12" t="s">
        <v>154</v>
      </c>
      <c r="FG40" s="27"/>
      <c r="FH40" s="56"/>
      <c r="FI40" s="12" t="s">
        <v>126</v>
      </c>
      <c r="FJ40" s="12" t="s">
        <v>126</v>
      </c>
      <c r="FK40" s="12" t="s">
        <v>126</v>
      </c>
      <c r="FL40" s="12" t="s">
        <v>126</v>
      </c>
      <c r="FM40" s="12" t="s">
        <v>126</v>
      </c>
      <c r="FN40" s="12" t="s">
        <v>126</v>
      </c>
      <c r="FO40" s="12" t="s">
        <v>116</v>
      </c>
      <c r="FP40" s="12" t="s">
        <v>125</v>
      </c>
      <c r="FQ40" s="12" t="s">
        <v>126</v>
      </c>
      <c r="FR40" s="12" t="s">
        <v>124</v>
      </c>
      <c r="FS40" s="12" t="s">
        <v>124</v>
      </c>
      <c r="FT40" s="27"/>
      <c r="FU40" s="56"/>
      <c r="FV40" s="12" t="s">
        <v>124</v>
      </c>
      <c r="FW40" s="12" t="s">
        <v>124</v>
      </c>
      <c r="FX40" s="12" t="s">
        <v>124</v>
      </c>
      <c r="FY40" s="12" t="s">
        <v>124</v>
      </c>
      <c r="FZ40" s="12" t="s">
        <v>124</v>
      </c>
      <c r="GA40" s="12" t="s">
        <v>124</v>
      </c>
      <c r="GB40" s="12" t="s">
        <v>124</v>
      </c>
      <c r="GC40" s="12" t="s">
        <v>125</v>
      </c>
      <c r="GD40" s="12" t="s">
        <v>125</v>
      </c>
      <c r="GE40" s="49"/>
      <c r="GF40" s="49" t="s">
        <v>108</v>
      </c>
      <c r="GG40" s="49" t="s">
        <v>108</v>
      </c>
    </row>
    <row r="41" spans="1:189" s="12" customFormat="1" x14ac:dyDescent="0.35">
      <c r="A41" s="11">
        <v>21</v>
      </c>
      <c r="B41" s="12" t="s">
        <v>110</v>
      </c>
      <c r="C41" s="11">
        <v>250</v>
      </c>
      <c r="D41" s="12" t="s">
        <v>111</v>
      </c>
      <c r="E41" s="11">
        <v>51</v>
      </c>
      <c r="F41" s="14" t="str">
        <f t="shared" si="11"/>
        <v>Großunternehmen</v>
      </c>
      <c r="G41" s="10">
        <v>12</v>
      </c>
      <c r="H41" s="20"/>
      <c r="I41" s="21">
        <v>0</v>
      </c>
      <c r="J41" s="22"/>
      <c r="K41" s="21">
        <v>0</v>
      </c>
      <c r="L41" s="22" t="s">
        <v>30</v>
      </c>
      <c r="M41" s="21">
        <v>1</v>
      </c>
      <c r="N41" s="21">
        <f t="shared" si="12"/>
        <v>1</v>
      </c>
      <c r="BG41" s="12" t="s">
        <v>112</v>
      </c>
      <c r="BK41" s="27">
        <v>1</v>
      </c>
      <c r="BL41" s="27"/>
      <c r="BM41" s="27"/>
      <c r="BN41" s="29"/>
      <c r="BO41" s="24" t="s">
        <v>113</v>
      </c>
      <c r="BP41" s="25" t="s">
        <v>114</v>
      </c>
      <c r="BQ41" s="25" t="s">
        <v>114</v>
      </c>
      <c r="BR41" s="25" t="s">
        <v>114</v>
      </c>
      <c r="BS41" s="25">
        <v>1</v>
      </c>
      <c r="BT41" s="27"/>
      <c r="BU41" s="11" t="s">
        <v>257</v>
      </c>
      <c r="BV41" s="11" t="s">
        <v>261</v>
      </c>
      <c r="BW41" s="11" t="s">
        <v>261</v>
      </c>
      <c r="BX41" s="11" t="s">
        <v>261</v>
      </c>
      <c r="BY41" s="27"/>
      <c r="BZ41" s="12" t="s">
        <v>132</v>
      </c>
      <c r="CA41" s="12" t="s">
        <v>116</v>
      </c>
      <c r="CB41" s="12" t="s">
        <v>116</v>
      </c>
      <c r="CC41" s="12" t="s">
        <v>116</v>
      </c>
      <c r="CD41" s="27"/>
      <c r="CE41" s="12" t="s">
        <v>118</v>
      </c>
      <c r="CF41" s="12" t="s">
        <v>130</v>
      </c>
      <c r="CG41" s="12" t="s">
        <v>130</v>
      </c>
      <c r="CH41" s="12" t="s">
        <v>130</v>
      </c>
      <c r="CI41" s="12" t="s">
        <v>130</v>
      </c>
      <c r="CJ41" s="12" t="s">
        <v>130</v>
      </c>
      <c r="CK41" s="12" t="s">
        <v>130</v>
      </c>
      <c r="CL41" s="12" t="s">
        <v>130</v>
      </c>
      <c r="CM41" s="12" t="s">
        <v>130</v>
      </c>
      <c r="CN41" s="12" t="s">
        <v>130</v>
      </c>
      <c r="CO41" s="27"/>
      <c r="CP41" s="12" t="s">
        <v>135</v>
      </c>
      <c r="CQ41" s="12" t="s">
        <v>135</v>
      </c>
      <c r="CR41" s="12" t="s">
        <v>114</v>
      </c>
      <c r="CS41" s="12" t="s">
        <v>135</v>
      </c>
      <c r="CT41" s="12" t="s">
        <v>120</v>
      </c>
      <c r="CU41" s="12" t="s">
        <v>120</v>
      </c>
      <c r="CV41" s="12" t="s">
        <v>120</v>
      </c>
      <c r="CW41" s="12" t="s">
        <v>114</v>
      </c>
      <c r="CX41" s="12" t="s">
        <v>120</v>
      </c>
      <c r="CY41" s="12" t="s">
        <v>114</v>
      </c>
      <c r="CZ41" s="27"/>
      <c r="DA41" s="12" t="s">
        <v>113</v>
      </c>
      <c r="DB41" s="12" t="s">
        <v>113</v>
      </c>
      <c r="DC41" s="12" t="s">
        <v>113</v>
      </c>
      <c r="DD41" s="27"/>
      <c r="DE41" s="12" t="s">
        <v>156</v>
      </c>
      <c r="DG41" s="27"/>
      <c r="DH41" s="61" t="s">
        <v>157</v>
      </c>
      <c r="DI41" s="61"/>
      <c r="DJ41" s="27"/>
      <c r="DK41" s="12" t="s">
        <v>113</v>
      </c>
      <c r="DL41" s="12" t="s">
        <v>113</v>
      </c>
      <c r="DM41" s="12" t="s">
        <v>113</v>
      </c>
      <c r="DN41" s="12" t="s">
        <v>113</v>
      </c>
      <c r="DO41" s="12" t="s">
        <v>113</v>
      </c>
      <c r="DP41" s="12" t="s">
        <v>113</v>
      </c>
      <c r="DQ41" s="12" t="s">
        <v>113</v>
      </c>
      <c r="DR41" s="12" t="s">
        <v>113</v>
      </c>
      <c r="DS41" s="12" t="s">
        <v>113</v>
      </c>
      <c r="DT41" s="12" t="s">
        <v>113</v>
      </c>
      <c r="DU41" s="27"/>
      <c r="DV41" s="12" t="s">
        <v>114</v>
      </c>
      <c r="DW41" s="12" t="s">
        <v>114</v>
      </c>
      <c r="DX41" s="12" t="s">
        <v>114</v>
      </c>
      <c r="DY41" s="12" t="s">
        <v>113</v>
      </c>
      <c r="DZ41" s="12" t="s">
        <v>113</v>
      </c>
      <c r="EA41" s="12" t="s">
        <v>113</v>
      </c>
      <c r="EB41" s="12" t="s">
        <v>113</v>
      </c>
      <c r="EC41" s="12" t="s">
        <v>113</v>
      </c>
      <c r="ED41" s="12" t="s">
        <v>113</v>
      </c>
      <c r="EE41" s="12" t="s">
        <v>113</v>
      </c>
      <c r="EF41" s="27"/>
      <c r="EG41" s="12" t="s">
        <v>113</v>
      </c>
      <c r="EH41" s="12" t="s">
        <v>113</v>
      </c>
      <c r="EI41" s="12" t="s">
        <v>108</v>
      </c>
      <c r="EJ41" s="12" t="s">
        <v>108</v>
      </c>
      <c r="EK41" s="12" t="s">
        <v>108</v>
      </c>
      <c r="EL41" s="27"/>
      <c r="EM41" s="12" t="s">
        <v>113</v>
      </c>
      <c r="EN41" s="12" t="s">
        <v>113</v>
      </c>
      <c r="EO41" s="12" t="s">
        <v>108</v>
      </c>
      <c r="EP41" s="12" t="s">
        <v>108</v>
      </c>
      <c r="EQ41" s="12" t="s">
        <v>108</v>
      </c>
      <c r="ER41" s="27"/>
      <c r="ES41" s="12" t="s">
        <v>113</v>
      </c>
      <c r="ET41" s="12" t="s">
        <v>113</v>
      </c>
      <c r="EU41" s="12" t="s">
        <v>108</v>
      </c>
      <c r="EV41" s="12" t="s">
        <v>108</v>
      </c>
      <c r="EW41" s="12" t="s">
        <v>108</v>
      </c>
      <c r="EX41" s="27"/>
      <c r="EY41" s="12" t="s">
        <v>123</v>
      </c>
      <c r="FA41" s="27"/>
      <c r="FB41" s="12" t="s">
        <v>85</v>
      </c>
      <c r="FG41" s="27"/>
      <c r="FH41" s="56"/>
      <c r="FI41" s="12" t="s">
        <v>126</v>
      </c>
      <c r="FJ41" s="12" t="s">
        <v>125</v>
      </c>
      <c r="FK41" s="12" t="s">
        <v>126</v>
      </c>
      <c r="FL41" s="12" t="s">
        <v>125</v>
      </c>
      <c r="FM41" s="12" t="s">
        <v>125</v>
      </c>
      <c r="FN41" s="12" t="s">
        <v>126</v>
      </c>
      <c r="FO41" s="12" t="s">
        <v>124</v>
      </c>
      <c r="FP41" s="12" t="s">
        <v>126</v>
      </c>
      <c r="FQ41" s="12" t="s">
        <v>126</v>
      </c>
      <c r="FR41" s="12" t="s">
        <v>126</v>
      </c>
      <c r="FS41" s="12" t="s">
        <v>126</v>
      </c>
      <c r="FT41" s="27"/>
      <c r="FU41" s="56"/>
      <c r="FV41" s="12" t="s">
        <v>125</v>
      </c>
      <c r="FW41" s="12" t="s">
        <v>125</v>
      </c>
      <c r="FX41" s="12" t="s">
        <v>126</v>
      </c>
      <c r="FY41" s="12" t="s">
        <v>126</v>
      </c>
      <c r="FZ41" s="12" t="s">
        <v>125</v>
      </c>
      <c r="GA41" s="12" t="s">
        <v>126</v>
      </c>
      <c r="GB41" s="12" t="s">
        <v>126</v>
      </c>
      <c r="GC41" s="12" t="s">
        <v>126</v>
      </c>
      <c r="GD41" s="12" t="s">
        <v>126</v>
      </c>
      <c r="GE41" s="49" t="s">
        <v>158</v>
      </c>
      <c r="GF41" s="49" t="s">
        <v>108</v>
      </c>
      <c r="GG41" s="49" t="s">
        <v>108</v>
      </c>
    </row>
    <row r="42" spans="1:189" s="12" customFormat="1" x14ac:dyDescent="0.35">
      <c r="A42" s="25">
        <v>24</v>
      </c>
      <c r="B42" s="64" t="s">
        <v>155</v>
      </c>
      <c r="C42" s="25">
        <v>249</v>
      </c>
      <c r="D42" s="64" t="s">
        <v>146</v>
      </c>
      <c r="E42" s="25">
        <v>50</v>
      </c>
      <c r="F42" s="65" t="str">
        <f t="shared" si="11"/>
        <v>Mittleres Unternehmen</v>
      </c>
      <c r="G42" s="25">
        <v>50</v>
      </c>
      <c r="H42" s="66"/>
      <c r="I42" s="67">
        <v>0</v>
      </c>
      <c r="J42" s="64"/>
      <c r="K42" s="67">
        <v>0</v>
      </c>
      <c r="L42" s="64"/>
      <c r="M42" s="67">
        <v>0</v>
      </c>
      <c r="N42" s="67">
        <f t="shared" si="12"/>
        <v>0</v>
      </c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 t="s">
        <v>112</v>
      </c>
      <c r="AL42" s="64"/>
      <c r="AM42" s="64"/>
      <c r="AN42" s="64"/>
      <c r="AO42" s="64"/>
      <c r="AP42" s="64"/>
      <c r="AQ42" s="64" t="s">
        <v>112</v>
      </c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25"/>
      <c r="BL42" s="25">
        <v>1</v>
      </c>
      <c r="BM42" s="25"/>
      <c r="BN42" s="68"/>
      <c r="BO42" s="25" t="s">
        <v>113</v>
      </c>
      <c r="BP42" s="25" t="s">
        <v>114</v>
      </c>
      <c r="BQ42" s="25" t="s">
        <v>114</v>
      </c>
      <c r="BR42" s="25" t="s">
        <v>114</v>
      </c>
      <c r="BS42" s="25">
        <v>1</v>
      </c>
      <c r="BT42" s="25"/>
      <c r="BU42" s="25" t="s">
        <v>258</v>
      </c>
      <c r="BV42" s="25" t="s">
        <v>258</v>
      </c>
      <c r="BW42" s="25" t="s">
        <v>262</v>
      </c>
      <c r="BX42" s="25" t="s">
        <v>262</v>
      </c>
      <c r="BY42" s="25"/>
      <c r="BZ42" s="64" t="s">
        <v>131</v>
      </c>
      <c r="CA42" s="64" t="s">
        <v>131</v>
      </c>
      <c r="CB42" s="64" t="s">
        <v>130</v>
      </c>
      <c r="CC42" s="64" t="s">
        <v>130</v>
      </c>
      <c r="CD42" s="25"/>
      <c r="CE42" s="64" t="s">
        <v>118</v>
      </c>
      <c r="CF42" s="64" t="s">
        <v>118</v>
      </c>
      <c r="CG42" s="64" t="s">
        <v>134</v>
      </c>
      <c r="CH42" s="64" t="s">
        <v>134</v>
      </c>
      <c r="CI42" s="64" t="s">
        <v>134</v>
      </c>
      <c r="CJ42" s="64" t="s">
        <v>134</v>
      </c>
      <c r="CK42" s="64" t="s">
        <v>118</v>
      </c>
      <c r="CL42" s="64" t="s">
        <v>119</v>
      </c>
      <c r="CM42" s="64" t="s">
        <v>134</v>
      </c>
      <c r="CN42" s="64" t="s">
        <v>134</v>
      </c>
      <c r="CO42" s="25"/>
      <c r="CP42" s="64" t="s">
        <v>114</v>
      </c>
      <c r="CQ42" s="64" t="s">
        <v>120</v>
      </c>
      <c r="CR42" s="64" t="s">
        <v>120</v>
      </c>
      <c r="CS42" s="64" t="s">
        <v>114</v>
      </c>
      <c r="CT42" s="64" t="s">
        <v>114</v>
      </c>
      <c r="CU42" s="64" t="s">
        <v>114</v>
      </c>
      <c r="CV42" s="64" t="s">
        <v>121</v>
      </c>
      <c r="CW42" s="64" t="s">
        <v>121</v>
      </c>
      <c r="CX42" s="64" t="s">
        <v>120</v>
      </c>
      <c r="CY42" s="64" t="s">
        <v>120</v>
      </c>
      <c r="CZ42" s="25"/>
      <c r="DA42" s="64" t="s">
        <v>114</v>
      </c>
      <c r="DB42" s="64" t="s">
        <v>114</v>
      </c>
      <c r="DC42" s="64" t="s">
        <v>114</v>
      </c>
      <c r="DD42" s="25"/>
      <c r="DE42" s="64" t="s">
        <v>133</v>
      </c>
      <c r="DF42" s="64"/>
      <c r="DG42" s="25"/>
      <c r="DH42" s="68" t="s">
        <v>160</v>
      </c>
      <c r="DI42" s="68"/>
      <c r="DJ42" s="25"/>
      <c r="DK42" s="64" t="s">
        <v>108</v>
      </c>
      <c r="DL42" s="64" t="s">
        <v>108</v>
      </c>
      <c r="DM42" s="64" t="s">
        <v>113</v>
      </c>
      <c r="DN42" s="64" t="s">
        <v>113</v>
      </c>
      <c r="DO42" s="64" t="s">
        <v>113</v>
      </c>
      <c r="DP42" s="64" t="s">
        <v>130</v>
      </c>
      <c r="DQ42" s="64" t="s">
        <v>113</v>
      </c>
      <c r="DR42" s="64" t="s">
        <v>114</v>
      </c>
      <c r="DS42" s="64" t="s">
        <v>130</v>
      </c>
      <c r="DT42" s="64" t="s">
        <v>113</v>
      </c>
      <c r="DU42" s="25"/>
      <c r="DV42" s="64" t="s">
        <v>108</v>
      </c>
      <c r="DW42" s="64" t="s">
        <v>114</v>
      </c>
      <c r="DX42" s="64" t="s">
        <v>108</v>
      </c>
      <c r="DY42" s="64" t="s">
        <v>114</v>
      </c>
      <c r="DZ42" s="64" t="s">
        <v>130</v>
      </c>
      <c r="EA42" s="64" t="s">
        <v>130</v>
      </c>
      <c r="EB42" s="64" t="s">
        <v>130</v>
      </c>
      <c r="EC42" s="64" t="s">
        <v>130</v>
      </c>
      <c r="ED42" s="64" t="s">
        <v>130</v>
      </c>
      <c r="EE42" s="64" t="s">
        <v>130</v>
      </c>
      <c r="EF42" s="25"/>
      <c r="EG42" s="64" t="s">
        <v>114</v>
      </c>
      <c r="EH42" s="64" t="s">
        <v>130</v>
      </c>
      <c r="EI42" s="64" t="s">
        <v>130</v>
      </c>
      <c r="EJ42" s="64" t="s">
        <v>130</v>
      </c>
      <c r="EK42" s="64" t="s">
        <v>130</v>
      </c>
      <c r="EL42" s="25"/>
      <c r="EM42" s="64" t="s">
        <v>114</v>
      </c>
      <c r="EN42" s="64" t="s">
        <v>130</v>
      </c>
      <c r="EO42" s="64" t="s">
        <v>130</v>
      </c>
      <c r="EP42" s="64" t="s">
        <v>130</v>
      </c>
      <c r="EQ42" s="64" t="s">
        <v>130</v>
      </c>
      <c r="ER42" s="25"/>
      <c r="ES42" s="64" t="s">
        <v>114</v>
      </c>
      <c r="ET42" s="64" t="s">
        <v>130</v>
      </c>
      <c r="EU42" s="64" t="s">
        <v>130</v>
      </c>
      <c r="EV42" s="64" t="s">
        <v>130</v>
      </c>
      <c r="EW42" s="64" t="s">
        <v>130</v>
      </c>
      <c r="EX42" s="25"/>
      <c r="EY42" s="64" t="s">
        <v>136</v>
      </c>
      <c r="EZ42" s="64"/>
      <c r="FA42" s="25"/>
      <c r="FB42" s="64"/>
      <c r="FC42" s="64"/>
      <c r="FD42" s="64"/>
      <c r="FE42" s="64" t="s">
        <v>88</v>
      </c>
      <c r="FF42" s="64"/>
      <c r="FG42" s="25"/>
      <c r="FH42" s="64"/>
      <c r="FI42" s="64" t="s">
        <v>126</v>
      </c>
      <c r="FJ42" s="64" t="s">
        <v>126</v>
      </c>
      <c r="FK42" s="64" t="s">
        <v>126</v>
      </c>
      <c r="FL42" s="64" t="s">
        <v>125</v>
      </c>
      <c r="FM42" s="64" t="s">
        <v>124</v>
      </c>
      <c r="FN42" s="64" t="s">
        <v>124</v>
      </c>
      <c r="FO42" s="64" t="s">
        <v>124</v>
      </c>
      <c r="FP42" s="64" t="s">
        <v>126</v>
      </c>
      <c r="FQ42" s="64" t="s">
        <v>126</v>
      </c>
      <c r="FR42" s="64" t="s">
        <v>124</v>
      </c>
      <c r="FS42" s="64" t="s">
        <v>124</v>
      </c>
      <c r="FT42" s="25"/>
      <c r="FU42" s="64"/>
      <c r="FV42" s="64" t="s">
        <v>126</v>
      </c>
      <c r="FW42" s="64" t="s">
        <v>125</v>
      </c>
      <c r="FX42" s="64" t="s">
        <v>126</v>
      </c>
      <c r="FY42" s="64" t="s">
        <v>125</v>
      </c>
      <c r="FZ42" s="64" t="s">
        <v>125</v>
      </c>
      <c r="GA42" s="64" t="s">
        <v>125</v>
      </c>
      <c r="GB42" s="64" t="s">
        <v>126</v>
      </c>
      <c r="GC42" s="64" t="s">
        <v>124</v>
      </c>
      <c r="GD42" s="64" t="s">
        <v>125</v>
      </c>
      <c r="GE42" s="64"/>
      <c r="GF42" s="64" t="s">
        <v>108</v>
      </c>
      <c r="GG42" s="64" t="s">
        <v>109</v>
      </c>
    </row>
    <row r="43" spans="1:189" s="12" customFormat="1" x14ac:dyDescent="0.35">
      <c r="A43" s="25">
        <v>25</v>
      </c>
      <c r="B43" s="64" t="s">
        <v>155</v>
      </c>
      <c r="C43" s="25">
        <v>249</v>
      </c>
      <c r="D43" s="64" t="s">
        <v>111</v>
      </c>
      <c r="E43" s="25">
        <v>51</v>
      </c>
      <c r="F43" s="65" t="str">
        <f t="shared" si="11"/>
        <v>Großunternehmen</v>
      </c>
      <c r="G43" s="25">
        <v>30</v>
      </c>
      <c r="H43" s="66"/>
      <c r="I43" s="67">
        <v>0</v>
      </c>
      <c r="J43" s="64"/>
      <c r="K43" s="67">
        <v>0</v>
      </c>
      <c r="L43" s="64"/>
      <c r="M43" s="67">
        <v>0</v>
      </c>
      <c r="N43" s="67">
        <f t="shared" si="12"/>
        <v>0</v>
      </c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 t="s">
        <v>112</v>
      </c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25">
        <v>1</v>
      </c>
      <c r="BL43" s="25"/>
      <c r="BM43" s="25"/>
      <c r="BN43" s="68"/>
      <c r="BO43" s="25" t="s">
        <v>113</v>
      </c>
      <c r="BP43" s="25" t="s">
        <v>114</v>
      </c>
      <c r="BQ43" s="25" t="s">
        <v>108</v>
      </c>
      <c r="BR43" s="25" t="s">
        <v>108</v>
      </c>
      <c r="BS43" s="25">
        <v>0</v>
      </c>
      <c r="BT43" s="25"/>
      <c r="BU43" s="25" t="s">
        <v>258</v>
      </c>
      <c r="BV43" s="25" t="s">
        <v>257</v>
      </c>
      <c r="BW43" s="25" t="s">
        <v>257</v>
      </c>
      <c r="BX43" s="25" t="s">
        <v>257</v>
      </c>
      <c r="BY43" s="25"/>
      <c r="BZ43" s="64" t="s">
        <v>117</v>
      </c>
      <c r="CA43" s="64" t="s">
        <v>117</v>
      </c>
      <c r="CB43" s="64" t="s">
        <v>117</v>
      </c>
      <c r="CC43" s="64" t="s">
        <v>117</v>
      </c>
      <c r="CD43" s="25"/>
      <c r="CE43" s="64" t="s">
        <v>118</v>
      </c>
      <c r="CF43" s="64" t="s">
        <v>118</v>
      </c>
      <c r="CG43" s="64" t="s">
        <v>134</v>
      </c>
      <c r="CH43" s="64" t="s">
        <v>134</v>
      </c>
      <c r="CI43" s="64" t="s">
        <v>119</v>
      </c>
      <c r="CJ43" s="64" t="s">
        <v>119</v>
      </c>
      <c r="CK43" s="64" t="s">
        <v>118</v>
      </c>
      <c r="CL43" s="64" t="s">
        <v>119</v>
      </c>
      <c r="CM43" s="64" t="s">
        <v>119</v>
      </c>
      <c r="CN43" s="64" t="s">
        <v>119</v>
      </c>
      <c r="CO43" s="25"/>
      <c r="CP43" s="64" t="s">
        <v>140</v>
      </c>
      <c r="CQ43" s="64" t="s">
        <v>140</v>
      </c>
      <c r="CR43" s="64" t="s">
        <v>121</v>
      </c>
      <c r="CS43" s="64" t="s">
        <v>140</v>
      </c>
      <c r="CT43" s="64" t="s">
        <v>121</v>
      </c>
      <c r="CU43" s="64" t="s">
        <v>121</v>
      </c>
      <c r="CV43" s="64" t="s">
        <v>121</v>
      </c>
      <c r="CW43" s="64" t="s">
        <v>121</v>
      </c>
      <c r="CX43" s="64" t="s">
        <v>121</v>
      </c>
      <c r="CY43" s="64" t="s">
        <v>121</v>
      </c>
      <c r="CZ43" s="25"/>
      <c r="DA43" s="64" t="s">
        <v>114</v>
      </c>
      <c r="DB43" s="64" t="s">
        <v>114</v>
      </c>
      <c r="DC43" s="64" t="s">
        <v>114</v>
      </c>
      <c r="DD43" s="25"/>
      <c r="DE43" s="64" t="s">
        <v>63</v>
      </c>
      <c r="DF43" s="64" t="s">
        <v>161</v>
      </c>
      <c r="DG43" s="25"/>
      <c r="DH43" s="68" t="s">
        <v>162</v>
      </c>
      <c r="DI43" s="68"/>
      <c r="DJ43" s="25"/>
      <c r="DK43" s="64" t="s">
        <v>130</v>
      </c>
      <c r="DL43" s="64" t="s">
        <v>108</v>
      </c>
      <c r="DM43" s="64" t="s">
        <v>113</v>
      </c>
      <c r="DN43" s="64" t="s">
        <v>113</v>
      </c>
      <c r="DO43" s="64" t="s">
        <v>113</v>
      </c>
      <c r="DP43" s="64" t="s">
        <v>113</v>
      </c>
      <c r="DQ43" s="64" t="s">
        <v>113</v>
      </c>
      <c r="DR43" s="64" t="s">
        <v>113</v>
      </c>
      <c r="DS43" s="64" t="s">
        <v>113</v>
      </c>
      <c r="DT43" s="64" t="s">
        <v>113</v>
      </c>
      <c r="DU43" s="25"/>
      <c r="DV43" s="64" t="s">
        <v>108</v>
      </c>
      <c r="DW43" s="64" t="s">
        <v>108</v>
      </c>
      <c r="DX43" s="64" t="s">
        <v>108</v>
      </c>
      <c r="DY43" s="64" t="s">
        <v>113</v>
      </c>
      <c r="DZ43" s="64" t="s">
        <v>113</v>
      </c>
      <c r="EA43" s="64" t="s">
        <v>113</v>
      </c>
      <c r="EB43" s="64" t="s">
        <v>113</v>
      </c>
      <c r="EC43" s="64" t="s">
        <v>113</v>
      </c>
      <c r="ED43" s="64" t="s">
        <v>113</v>
      </c>
      <c r="EE43" s="64" t="s">
        <v>113</v>
      </c>
      <c r="EF43" s="25"/>
      <c r="EG43" s="64" t="s">
        <v>113</v>
      </c>
      <c r="EH43" s="64" t="s">
        <v>113</v>
      </c>
      <c r="EI43" s="64" t="s">
        <v>113</v>
      </c>
      <c r="EJ43" s="64" t="s">
        <v>114</v>
      </c>
      <c r="EK43" s="64" t="s">
        <v>116</v>
      </c>
      <c r="EL43" s="25"/>
      <c r="EM43" s="64" t="s">
        <v>113</v>
      </c>
      <c r="EN43" s="64" t="s">
        <v>113</v>
      </c>
      <c r="EO43" s="64" t="s">
        <v>113</v>
      </c>
      <c r="EP43" s="64" t="s">
        <v>114</v>
      </c>
      <c r="EQ43" s="64" t="s">
        <v>116</v>
      </c>
      <c r="ER43" s="25"/>
      <c r="ES43" s="64" t="s">
        <v>113</v>
      </c>
      <c r="ET43" s="64" t="s">
        <v>113</v>
      </c>
      <c r="EU43" s="64" t="s">
        <v>113</v>
      </c>
      <c r="EV43" s="64" t="s">
        <v>114</v>
      </c>
      <c r="EW43" s="64" t="s">
        <v>116</v>
      </c>
      <c r="EX43" s="25"/>
      <c r="EY43" s="64" t="s">
        <v>123</v>
      </c>
      <c r="EZ43" s="64"/>
      <c r="FA43" s="25"/>
      <c r="FB43" s="64" t="s">
        <v>85</v>
      </c>
      <c r="FC43" s="64"/>
      <c r="FD43" s="64"/>
      <c r="FE43" s="64"/>
      <c r="FF43" s="64"/>
      <c r="FG43" s="25"/>
      <c r="FH43" s="64"/>
      <c r="FI43" s="64" t="s">
        <v>127</v>
      </c>
      <c r="FJ43" s="64" t="s">
        <v>127</v>
      </c>
      <c r="FK43" s="64" t="s">
        <v>126</v>
      </c>
      <c r="FL43" s="64" t="s">
        <v>125</v>
      </c>
      <c r="FM43" s="64" t="s">
        <v>126</v>
      </c>
      <c r="FN43" s="64" t="s">
        <v>127</v>
      </c>
      <c r="FO43" s="64" t="s">
        <v>125</v>
      </c>
      <c r="FP43" s="64" t="s">
        <v>126</v>
      </c>
      <c r="FQ43" s="64" t="s">
        <v>125</v>
      </c>
      <c r="FR43" s="64" t="s">
        <v>125</v>
      </c>
      <c r="FS43" s="64" t="s">
        <v>125</v>
      </c>
      <c r="FT43" s="25"/>
      <c r="FU43" s="64"/>
      <c r="FV43" s="64" t="s">
        <v>126</v>
      </c>
      <c r="FW43" s="64" t="s">
        <v>126</v>
      </c>
      <c r="FX43" s="64" t="s">
        <v>126</v>
      </c>
      <c r="FY43" s="64" t="s">
        <v>127</v>
      </c>
      <c r="FZ43" s="64" t="s">
        <v>127</v>
      </c>
      <c r="GA43" s="64" t="s">
        <v>127</v>
      </c>
      <c r="GB43" s="64" t="s">
        <v>127</v>
      </c>
      <c r="GC43" s="64" t="s">
        <v>127</v>
      </c>
      <c r="GD43" s="64" t="s">
        <v>127</v>
      </c>
      <c r="GE43" s="64" t="s">
        <v>163</v>
      </c>
      <c r="GF43" s="64" t="s">
        <v>128</v>
      </c>
      <c r="GG43" s="64" t="s">
        <v>109</v>
      </c>
    </row>
    <row r="44" spans="1:189" s="12" customFormat="1" x14ac:dyDescent="0.35">
      <c r="A44" s="11">
        <v>26</v>
      </c>
      <c r="B44" s="12" t="s">
        <v>110</v>
      </c>
      <c r="C44" s="11">
        <v>250</v>
      </c>
      <c r="D44" s="12" t="s">
        <v>111</v>
      </c>
      <c r="E44" s="11">
        <v>51</v>
      </c>
      <c r="F44" s="14" t="str">
        <f t="shared" si="11"/>
        <v>Großunternehmen</v>
      </c>
      <c r="G44" s="10">
        <v>25</v>
      </c>
      <c r="H44" s="20"/>
      <c r="I44" s="21">
        <v>0</v>
      </c>
      <c r="J44" s="22"/>
      <c r="K44" s="21">
        <v>0</v>
      </c>
      <c r="L44" s="22" t="s">
        <v>30</v>
      </c>
      <c r="M44" s="21">
        <v>1</v>
      </c>
      <c r="N44" s="21">
        <f t="shared" si="12"/>
        <v>1</v>
      </c>
      <c r="AI44" s="12" t="s">
        <v>112</v>
      </c>
      <c r="AK44" s="12" t="s">
        <v>112</v>
      </c>
      <c r="BK44" s="27">
        <v>1</v>
      </c>
      <c r="BL44" s="27"/>
      <c r="BM44" s="27"/>
      <c r="BN44" s="29"/>
      <c r="BO44" s="24" t="s">
        <v>113</v>
      </c>
      <c r="BP44" s="25" t="s">
        <v>114</v>
      </c>
      <c r="BQ44" s="25" t="s">
        <v>114</v>
      </c>
      <c r="BR44" s="26" t="s">
        <v>108</v>
      </c>
      <c r="BS44" s="26">
        <v>1</v>
      </c>
      <c r="BT44" s="27"/>
      <c r="BU44" s="11" t="s">
        <v>257</v>
      </c>
      <c r="BV44" s="11" t="s">
        <v>257</v>
      </c>
      <c r="BW44" s="11" t="s">
        <v>257</v>
      </c>
      <c r="BX44" s="11" t="s">
        <v>261</v>
      </c>
      <c r="BY44" s="27"/>
      <c r="BZ44" s="12" t="s">
        <v>117</v>
      </c>
      <c r="CA44" s="12" t="s">
        <v>117</v>
      </c>
      <c r="CB44" s="12" t="s">
        <v>117</v>
      </c>
      <c r="CC44" s="12" t="s">
        <v>116</v>
      </c>
      <c r="CD44" s="27"/>
      <c r="CE44" s="12" t="s">
        <v>118</v>
      </c>
      <c r="CF44" s="12" t="s">
        <v>118</v>
      </c>
      <c r="CG44" s="12" t="s">
        <v>118</v>
      </c>
      <c r="CK44" s="12" t="s">
        <v>119</v>
      </c>
      <c r="CL44" s="12" t="s">
        <v>119</v>
      </c>
      <c r="CO44" s="27"/>
      <c r="CP44" s="12" t="s">
        <v>135</v>
      </c>
      <c r="CQ44" s="12" t="s">
        <v>135</v>
      </c>
      <c r="CR44" s="12" t="s">
        <v>135</v>
      </c>
      <c r="CS44" s="12" t="s">
        <v>135</v>
      </c>
      <c r="CT44" s="12" t="s">
        <v>135</v>
      </c>
      <c r="CU44" s="12" t="s">
        <v>135</v>
      </c>
      <c r="CV44" s="12" t="s">
        <v>135</v>
      </c>
      <c r="CW44" s="12" t="s">
        <v>135</v>
      </c>
      <c r="CX44" s="12" t="s">
        <v>135</v>
      </c>
      <c r="CY44" s="12" t="s">
        <v>135</v>
      </c>
      <c r="CZ44" s="27"/>
      <c r="DA44" s="12" t="s">
        <v>113</v>
      </c>
      <c r="DB44" s="12" t="s">
        <v>113</v>
      </c>
      <c r="DC44" s="12" t="s">
        <v>114</v>
      </c>
      <c r="DD44" s="27"/>
      <c r="DE44" s="12" t="s">
        <v>133</v>
      </c>
      <c r="DG44" s="27"/>
      <c r="DH44" s="61" t="s">
        <v>164</v>
      </c>
      <c r="DI44" s="61"/>
      <c r="DJ44" s="27"/>
      <c r="DK44" s="12" t="s">
        <v>114</v>
      </c>
      <c r="DL44" s="12" t="s">
        <v>113</v>
      </c>
      <c r="DM44" s="12" t="s">
        <v>130</v>
      </c>
      <c r="DN44" s="12" t="s">
        <v>130</v>
      </c>
      <c r="DO44" s="12" t="s">
        <v>130</v>
      </c>
      <c r="DP44" s="12" t="s">
        <v>130</v>
      </c>
      <c r="DQ44" s="12" t="s">
        <v>130</v>
      </c>
      <c r="DR44" s="12" t="s">
        <v>130</v>
      </c>
      <c r="DS44" s="12" t="s">
        <v>130</v>
      </c>
      <c r="DT44" s="12" t="s">
        <v>130</v>
      </c>
      <c r="DU44" s="27"/>
      <c r="DV44" s="12" t="s">
        <v>114</v>
      </c>
      <c r="DW44" s="12" t="s">
        <v>114</v>
      </c>
      <c r="DX44" s="12" t="s">
        <v>114</v>
      </c>
      <c r="DY44" s="12" t="s">
        <v>116</v>
      </c>
      <c r="DZ44" s="12" t="s">
        <v>130</v>
      </c>
      <c r="EA44" s="12" t="s">
        <v>130</v>
      </c>
      <c r="EB44" s="12" t="s">
        <v>113</v>
      </c>
      <c r="EC44" s="12" t="s">
        <v>113</v>
      </c>
      <c r="ED44" s="12" t="s">
        <v>113</v>
      </c>
      <c r="EE44" s="12" t="s">
        <v>113</v>
      </c>
      <c r="EF44" s="27"/>
      <c r="EG44" s="12" t="s">
        <v>113</v>
      </c>
      <c r="EH44" s="12" t="s">
        <v>113</v>
      </c>
      <c r="EI44" s="12" t="s">
        <v>114</v>
      </c>
      <c r="EJ44" s="12" t="s">
        <v>108</v>
      </c>
      <c r="EK44" s="12" t="s">
        <v>108</v>
      </c>
      <c r="EL44" s="27"/>
      <c r="EM44" s="12" t="s">
        <v>113</v>
      </c>
      <c r="EN44" s="12" t="s">
        <v>113</v>
      </c>
      <c r="EO44" s="12" t="s">
        <v>114</v>
      </c>
      <c r="EP44" s="12" t="s">
        <v>108</v>
      </c>
      <c r="EQ44" s="12" t="s">
        <v>108</v>
      </c>
      <c r="ER44" s="27"/>
      <c r="ES44" s="12" t="s">
        <v>113</v>
      </c>
      <c r="ET44" s="12" t="s">
        <v>113</v>
      </c>
      <c r="EU44" s="12" t="s">
        <v>114</v>
      </c>
      <c r="EV44" s="12" t="s">
        <v>108</v>
      </c>
      <c r="EW44" s="12" t="s">
        <v>108</v>
      </c>
      <c r="EX44" s="27"/>
      <c r="EY44" s="12" t="s">
        <v>123</v>
      </c>
      <c r="FA44" s="27"/>
      <c r="FB44" s="12" t="s">
        <v>85</v>
      </c>
      <c r="FC44" s="12" t="s">
        <v>86</v>
      </c>
      <c r="FG44" s="27"/>
      <c r="FH44" s="56"/>
      <c r="FI44" s="12" t="s">
        <v>126</v>
      </c>
      <c r="FJ44" s="12" t="s">
        <v>125</v>
      </c>
      <c r="FK44" s="12" t="s">
        <v>126</v>
      </c>
      <c r="FL44" s="12" t="s">
        <v>126</v>
      </c>
      <c r="FM44" s="12" t="s">
        <v>125</v>
      </c>
      <c r="FN44" s="12" t="s">
        <v>125</v>
      </c>
      <c r="FO44" s="12" t="s">
        <v>124</v>
      </c>
      <c r="FP44" s="12" t="s">
        <v>125</v>
      </c>
      <c r="FQ44" s="12" t="s">
        <v>125</v>
      </c>
      <c r="FR44" s="12" t="s">
        <v>125</v>
      </c>
      <c r="FS44" s="12" t="s">
        <v>125</v>
      </c>
      <c r="FT44" s="27"/>
      <c r="FU44" s="56"/>
      <c r="FV44" s="12" t="s">
        <v>126</v>
      </c>
      <c r="FW44" s="12" t="s">
        <v>125</v>
      </c>
      <c r="FX44" s="12" t="s">
        <v>125</v>
      </c>
      <c r="FY44" s="12" t="s">
        <v>124</v>
      </c>
      <c r="FZ44" s="12" t="s">
        <v>124</v>
      </c>
      <c r="GA44" s="12" t="s">
        <v>124</v>
      </c>
      <c r="GB44" s="12" t="s">
        <v>126</v>
      </c>
      <c r="GC44" s="12" t="s">
        <v>125</v>
      </c>
      <c r="GD44" s="12" t="s">
        <v>126</v>
      </c>
      <c r="GE44" s="49"/>
      <c r="GF44" s="49" t="s">
        <v>128</v>
      </c>
      <c r="GG44" s="49" t="s">
        <v>109</v>
      </c>
    </row>
    <row r="45" spans="1:189" s="12" customFormat="1" x14ac:dyDescent="0.35">
      <c r="A45" s="11">
        <v>28</v>
      </c>
      <c r="B45" s="12" t="s">
        <v>155</v>
      </c>
      <c r="C45" s="11">
        <v>249</v>
      </c>
      <c r="D45" s="12" t="s">
        <v>111</v>
      </c>
      <c r="E45" s="11">
        <v>51</v>
      </c>
      <c r="F45" s="14" t="str">
        <f t="shared" si="11"/>
        <v>Großunternehmen</v>
      </c>
      <c r="G45" s="10">
        <v>100</v>
      </c>
      <c r="H45" s="20"/>
      <c r="I45" s="21">
        <v>0</v>
      </c>
      <c r="J45" s="22"/>
      <c r="K45" s="21">
        <v>0</v>
      </c>
      <c r="L45" s="22" t="s">
        <v>30</v>
      </c>
      <c r="M45" s="21">
        <v>1</v>
      </c>
      <c r="N45" s="21">
        <f t="shared" si="12"/>
        <v>1</v>
      </c>
      <c r="AA45" s="13" t="s">
        <v>112</v>
      </c>
      <c r="BK45" s="27"/>
      <c r="BL45" s="27">
        <v>1</v>
      </c>
      <c r="BM45" s="27"/>
      <c r="BN45" s="29"/>
      <c r="BO45" s="24" t="s">
        <v>113</v>
      </c>
      <c r="BP45" s="25" t="s">
        <v>114</v>
      </c>
      <c r="BQ45" s="26" t="s">
        <v>108</v>
      </c>
      <c r="BR45" s="26" t="s">
        <v>108</v>
      </c>
      <c r="BS45" s="26">
        <v>0</v>
      </c>
      <c r="BT45" s="27"/>
      <c r="BU45" s="11" t="s">
        <v>259</v>
      </c>
      <c r="BV45" s="11" t="s">
        <v>261</v>
      </c>
      <c r="BW45" s="11" t="s">
        <v>261</v>
      </c>
      <c r="BX45" s="11" t="s">
        <v>261</v>
      </c>
      <c r="BY45" s="27"/>
      <c r="BZ45" s="12" t="s">
        <v>117</v>
      </c>
      <c r="CA45" s="12" t="s">
        <v>116</v>
      </c>
      <c r="CB45" s="12" t="s">
        <v>116</v>
      </c>
      <c r="CC45" s="12" t="s">
        <v>116</v>
      </c>
      <c r="CD45" s="27"/>
      <c r="CE45" s="12" t="s">
        <v>118</v>
      </c>
      <c r="CF45" s="12" t="s">
        <v>118</v>
      </c>
      <c r="CG45" s="12" t="s">
        <v>134</v>
      </c>
      <c r="CH45" s="12" t="s">
        <v>134</v>
      </c>
      <c r="CI45" s="12" t="s">
        <v>119</v>
      </c>
      <c r="CJ45" s="12" t="s">
        <v>134</v>
      </c>
      <c r="CK45" s="12" t="s">
        <v>116</v>
      </c>
      <c r="CL45" s="12" t="s">
        <v>116</v>
      </c>
      <c r="CM45" s="12" t="s">
        <v>134</v>
      </c>
      <c r="CN45" s="12" t="s">
        <v>134</v>
      </c>
      <c r="CO45" s="27"/>
      <c r="CP45" s="12" t="s">
        <v>120</v>
      </c>
      <c r="CQ45" s="12" t="s">
        <v>121</v>
      </c>
      <c r="CR45" s="12" t="s">
        <v>121</v>
      </c>
      <c r="CS45" s="12" t="s">
        <v>140</v>
      </c>
      <c r="CT45" s="12" t="s">
        <v>121</v>
      </c>
      <c r="CU45" s="12" t="s">
        <v>121</v>
      </c>
      <c r="CV45" s="12" t="s">
        <v>121</v>
      </c>
      <c r="CW45" s="12" t="s">
        <v>121</v>
      </c>
      <c r="CX45" s="12" t="s">
        <v>121</v>
      </c>
      <c r="CY45" s="12" t="s">
        <v>121</v>
      </c>
      <c r="CZ45" s="27"/>
      <c r="DA45" s="12" t="s">
        <v>130</v>
      </c>
      <c r="DB45" s="12" t="s">
        <v>130</v>
      </c>
      <c r="DC45" s="12" t="s">
        <v>130</v>
      </c>
      <c r="DD45" s="27"/>
      <c r="DE45" s="12" t="s">
        <v>167</v>
      </c>
      <c r="DG45" s="27"/>
      <c r="DH45" s="61" t="s">
        <v>168</v>
      </c>
      <c r="DI45" s="61"/>
      <c r="DJ45" s="27"/>
      <c r="DK45" s="12" t="s">
        <v>108</v>
      </c>
      <c r="DL45" s="12" t="s">
        <v>108</v>
      </c>
      <c r="DM45" s="12" t="s">
        <v>108</v>
      </c>
      <c r="DN45" s="12" t="s">
        <v>108</v>
      </c>
      <c r="DO45" s="12" t="s">
        <v>108</v>
      </c>
      <c r="DP45" s="12" t="s">
        <v>108</v>
      </c>
      <c r="DQ45" s="12" t="s">
        <v>108</v>
      </c>
      <c r="DR45" s="12" t="s">
        <v>108</v>
      </c>
      <c r="DS45" s="12" t="s">
        <v>108</v>
      </c>
      <c r="DT45" s="12" t="s">
        <v>108</v>
      </c>
      <c r="DU45" s="27"/>
      <c r="DV45" s="12" t="s">
        <v>108</v>
      </c>
      <c r="DW45" s="12" t="s">
        <v>108</v>
      </c>
      <c r="DX45" s="12" t="s">
        <v>108</v>
      </c>
      <c r="DY45" s="12" t="s">
        <v>108</v>
      </c>
      <c r="DZ45" s="12" t="s">
        <v>108</v>
      </c>
      <c r="EA45" s="12" t="s">
        <v>108</v>
      </c>
      <c r="EB45" s="12" t="s">
        <v>108</v>
      </c>
      <c r="EC45" s="12" t="s">
        <v>108</v>
      </c>
      <c r="ED45" s="12" t="s">
        <v>108</v>
      </c>
      <c r="EE45" s="12" t="s">
        <v>108</v>
      </c>
      <c r="EF45" s="27"/>
      <c r="EG45" s="12" t="s">
        <v>108</v>
      </c>
      <c r="EH45" s="12" t="s">
        <v>108</v>
      </c>
      <c r="EI45" s="12" t="s">
        <v>108</v>
      </c>
      <c r="EJ45" s="12" t="s">
        <v>108</v>
      </c>
      <c r="EK45" s="12" t="s">
        <v>108</v>
      </c>
      <c r="EL45" s="27"/>
      <c r="EM45" s="12" t="s">
        <v>113</v>
      </c>
      <c r="EN45" s="12" t="s">
        <v>108</v>
      </c>
      <c r="EO45" s="12" t="s">
        <v>108</v>
      </c>
      <c r="EP45" s="12" t="s">
        <v>108</v>
      </c>
      <c r="EQ45" s="12" t="s">
        <v>108</v>
      </c>
      <c r="ER45" s="27"/>
      <c r="ES45" s="12" t="s">
        <v>108</v>
      </c>
      <c r="ET45" s="12" t="s">
        <v>108</v>
      </c>
      <c r="EU45" s="12" t="s">
        <v>108</v>
      </c>
      <c r="EV45" s="12" t="s">
        <v>108</v>
      </c>
      <c r="EW45" s="12" t="s">
        <v>108</v>
      </c>
      <c r="EX45" s="27"/>
      <c r="EY45" s="12" t="s">
        <v>136</v>
      </c>
      <c r="FA45" s="27"/>
      <c r="FF45" s="12" t="s">
        <v>171</v>
      </c>
      <c r="FG45" s="27"/>
      <c r="FH45" s="56"/>
      <c r="FI45" s="12" t="s">
        <v>130</v>
      </c>
      <c r="FJ45" s="12" t="s">
        <v>116</v>
      </c>
      <c r="FK45" s="12" t="s">
        <v>124</v>
      </c>
      <c r="FL45" s="12" t="s">
        <v>124</v>
      </c>
      <c r="FM45" s="12" t="s">
        <v>116</v>
      </c>
      <c r="FN45" s="12" t="s">
        <v>124</v>
      </c>
      <c r="FO45" s="12" t="s">
        <v>124</v>
      </c>
      <c r="FP45" s="12" t="s">
        <v>124</v>
      </c>
      <c r="FQ45" s="12" t="s">
        <v>124</v>
      </c>
      <c r="FR45" s="12" t="s">
        <v>124</v>
      </c>
      <c r="FS45" s="12" t="s">
        <v>124</v>
      </c>
      <c r="FT45" s="27"/>
      <c r="FU45" s="56"/>
      <c r="FV45" s="12" t="s">
        <v>127</v>
      </c>
      <c r="FW45" s="12" t="s">
        <v>127</v>
      </c>
      <c r="FX45" s="12" t="s">
        <v>127</v>
      </c>
      <c r="FY45" s="12" t="s">
        <v>127</v>
      </c>
      <c r="FZ45" s="12" t="s">
        <v>127</v>
      </c>
      <c r="GA45" s="12" t="s">
        <v>127</v>
      </c>
      <c r="GB45" s="12" t="s">
        <v>127</v>
      </c>
      <c r="GC45" s="12" t="s">
        <v>127</v>
      </c>
      <c r="GD45" s="12" t="s">
        <v>127</v>
      </c>
      <c r="GE45" s="49"/>
      <c r="GF45" s="49" t="s">
        <v>108</v>
      </c>
      <c r="GG45" s="49" t="s">
        <v>108</v>
      </c>
    </row>
    <row r="46" spans="1:189" s="12" customFormat="1" x14ac:dyDescent="0.35">
      <c r="A46" s="25">
        <v>29</v>
      </c>
      <c r="B46" s="64" t="s">
        <v>155</v>
      </c>
      <c r="C46" s="25">
        <v>249</v>
      </c>
      <c r="D46" s="64" t="s">
        <v>169</v>
      </c>
      <c r="E46" s="25">
        <v>10</v>
      </c>
      <c r="F46" s="65" t="str">
        <f t="shared" si="11"/>
        <v>Mittleres Unternehmen</v>
      </c>
      <c r="G46" s="25">
        <v>60</v>
      </c>
      <c r="H46" s="66"/>
      <c r="I46" s="67">
        <v>0</v>
      </c>
      <c r="J46" s="64"/>
      <c r="K46" s="67">
        <v>0</v>
      </c>
      <c r="L46" s="64"/>
      <c r="M46" s="67">
        <v>0</v>
      </c>
      <c r="N46" s="67">
        <f t="shared" si="12"/>
        <v>0</v>
      </c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 t="s">
        <v>112</v>
      </c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 t="s">
        <v>137</v>
      </c>
      <c r="BK46" s="25"/>
      <c r="BL46" s="25"/>
      <c r="BM46" s="25">
        <v>1</v>
      </c>
      <c r="BN46" s="68"/>
      <c r="BO46" s="25" t="s">
        <v>113</v>
      </c>
      <c r="BP46" s="25" t="s">
        <v>108</v>
      </c>
      <c r="BQ46" s="25" t="s">
        <v>108</v>
      </c>
      <c r="BR46" s="25" t="s">
        <v>108</v>
      </c>
      <c r="BS46" s="25">
        <v>0</v>
      </c>
      <c r="BT46" s="25"/>
      <c r="BU46" s="25" t="s">
        <v>257</v>
      </c>
      <c r="BV46" s="25" t="s">
        <v>261</v>
      </c>
      <c r="BW46" s="25" t="s">
        <v>261</v>
      </c>
      <c r="BX46" s="25" t="s">
        <v>261</v>
      </c>
      <c r="BY46" s="25"/>
      <c r="BZ46" s="64" t="s">
        <v>117</v>
      </c>
      <c r="CA46" s="64" t="s">
        <v>116</v>
      </c>
      <c r="CB46" s="64" t="s">
        <v>116</v>
      </c>
      <c r="CC46" s="64" t="s">
        <v>116</v>
      </c>
      <c r="CD46" s="25"/>
      <c r="CE46" s="64" t="s">
        <v>118</v>
      </c>
      <c r="CF46" s="64" t="s">
        <v>118</v>
      </c>
      <c r="CG46" s="64" t="s">
        <v>134</v>
      </c>
      <c r="CH46" s="64" t="s">
        <v>134</v>
      </c>
      <c r="CI46" s="64" t="s">
        <v>134</v>
      </c>
      <c r="CJ46" s="64" t="s">
        <v>134</v>
      </c>
      <c r="CK46" s="64"/>
      <c r="CL46" s="64" t="s">
        <v>118</v>
      </c>
      <c r="CM46" s="64" t="s">
        <v>134</v>
      </c>
      <c r="CN46" s="64" t="s">
        <v>134</v>
      </c>
      <c r="CO46" s="25"/>
      <c r="CP46" s="64" t="s">
        <v>114</v>
      </c>
      <c r="CQ46" s="64" t="s">
        <v>114</v>
      </c>
      <c r="CR46" s="64" t="s">
        <v>121</v>
      </c>
      <c r="CS46" s="64" t="s">
        <v>120</v>
      </c>
      <c r="CT46" s="64" t="s">
        <v>121</v>
      </c>
      <c r="CU46" s="64" t="s">
        <v>121</v>
      </c>
      <c r="CV46" s="64" t="s">
        <v>121</v>
      </c>
      <c r="CW46" s="64" t="s">
        <v>121</v>
      </c>
      <c r="CX46" s="64" t="s">
        <v>121</v>
      </c>
      <c r="CY46" s="64" t="s">
        <v>121</v>
      </c>
      <c r="CZ46" s="25"/>
      <c r="DA46" s="64" t="s">
        <v>114</v>
      </c>
      <c r="DB46" s="64" t="s">
        <v>108</v>
      </c>
      <c r="DC46" s="64" t="s">
        <v>114</v>
      </c>
      <c r="DD46" s="25"/>
      <c r="DE46" s="64" t="s">
        <v>63</v>
      </c>
      <c r="DF46" s="64" t="s">
        <v>170</v>
      </c>
      <c r="DG46" s="25"/>
      <c r="DH46" s="68" t="s">
        <v>171</v>
      </c>
      <c r="DI46" s="68"/>
      <c r="DJ46" s="25"/>
      <c r="DK46" s="64" t="s">
        <v>108</v>
      </c>
      <c r="DL46" s="64" t="s">
        <v>108</v>
      </c>
      <c r="DM46" s="64" t="s">
        <v>113</v>
      </c>
      <c r="DN46" s="64" t="s">
        <v>113</v>
      </c>
      <c r="DO46" s="64" t="s">
        <v>113</v>
      </c>
      <c r="DP46" s="64" t="s">
        <v>113</v>
      </c>
      <c r="DQ46" s="64" t="s">
        <v>113</v>
      </c>
      <c r="DR46" s="64" t="s">
        <v>113</v>
      </c>
      <c r="DS46" s="64" t="s">
        <v>113</v>
      </c>
      <c r="DT46" s="64" t="s">
        <v>113</v>
      </c>
      <c r="DU46" s="25"/>
      <c r="DV46" s="64" t="s">
        <v>114</v>
      </c>
      <c r="DW46" s="64" t="s">
        <v>114</v>
      </c>
      <c r="DX46" s="64" t="s">
        <v>114</v>
      </c>
      <c r="DY46" s="64" t="s">
        <v>116</v>
      </c>
      <c r="DZ46" s="64" t="s">
        <v>116</v>
      </c>
      <c r="EA46" s="64" t="s">
        <v>116</v>
      </c>
      <c r="EB46" s="64" t="s">
        <v>116</v>
      </c>
      <c r="EC46" s="64" t="s">
        <v>116</v>
      </c>
      <c r="ED46" s="64" t="s">
        <v>116</v>
      </c>
      <c r="EE46" s="64" t="s">
        <v>116</v>
      </c>
      <c r="EF46" s="25"/>
      <c r="EG46" s="64" t="s">
        <v>134</v>
      </c>
      <c r="EH46" s="64"/>
      <c r="EI46" s="64" t="s">
        <v>108</v>
      </c>
      <c r="EJ46" s="64" t="s">
        <v>108</v>
      </c>
      <c r="EK46" s="64" t="s">
        <v>108</v>
      </c>
      <c r="EL46" s="25"/>
      <c r="EM46" s="64" t="s">
        <v>114</v>
      </c>
      <c r="EN46" s="64" t="s">
        <v>108</v>
      </c>
      <c r="EO46" s="64" t="s">
        <v>108</v>
      </c>
      <c r="EP46" s="64" t="s">
        <v>108</v>
      </c>
      <c r="EQ46" s="64" t="s">
        <v>108</v>
      </c>
      <c r="ER46" s="25"/>
      <c r="ES46" s="64" t="s">
        <v>114</v>
      </c>
      <c r="ET46" s="64" t="s">
        <v>108</v>
      </c>
      <c r="EU46" s="64" t="s">
        <v>108</v>
      </c>
      <c r="EV46" s="64" t="s">
        <v>108</v>
      </c>
      <c r="EW46" s="64" t="s">
        <v>108</v>
      </c>
      <c r="EX46" s="25"/>
      <c r="EY46" s="64" t="s">
        <v>136</v>
      </c>
      <c r="EZ46" s="64"/>
      <c r="FA46" s="25"/>
      <c r="FB46" s="64" t="s">
        <v>85</v>
      </c>
      <c r="FC46" s="64"/>
      <c r="FD46" s="64"/>
      <c r="FE46" s="64"/>
      <c r="FF46" s="64"/>
      <c r="FG46" s="25"/>
      <c r="FH46" s="64"/>
      <c r="FI46" s="64" t="s">
        <v>126</v>
      </c>
      <c r="FJ46" s="64" t="s">
        <v>124</v>
      </c>
      <c r="FK46" s="64" t="s">
        <v>124</v>
      </c>
      <c r="FL46" s="64" t="s">
        <v>124</v>
      </c>
      <c r="FM46" s="64" t="s">
        <v>124</v>
      </c>
      <c r="FN46" s="64" t="s">
        <v>116</v>
      </c>
      <c r="FO46" s="64" t="s">
        <v>124</v>
      </c>
      <c r="FP46" s="64" t="s">
        <v>116</v>
      </c>
      <c r="FQ46" s="64" t="s">
        <v>125</v>
      </c>
      <c r="FR46" s="64" t="s">
        <v>124</v>
      </c>
      <c r="FS46" s="64" t="s">
        <v>124</v>
      </c>
      <c r="FT46" s="25"/>
      <c r="FU46" s="64"/>
      <c r="FV46" s="64" t="s">
        <v>127</v>
      </c>
      <c r="FW46" s="64" t="s">
        <v>126</v>
      </c>
      <c r="FX46" s="64" t="s">
        <v>126</v>
      </c>
      <c r="FY46" s="64" t="s">
        <v>127</v>
      </c>
      <c r="FZ46" s="64" t="s">
        <v>127</v>
      </c>
      <c r="GA46" s="64" t="s">
        <v>126</v>
      </c>
      <c r="GB46" s="64"/>
      <c r="GC46" s="64" t="s">
        <v>116</v>
      </c>
      <c r="GD46" s="64" t="s">
        <v>116</v>
      </c>
      <c r="GE46" s="64"/>
      <c r="GF46" s="64" t="s">
        <v>128</v>
      </c>
      <c r="GG46" s="64" t="s">
        <v>109</v>
      </c>
    </row>
    <row r="47" spans="1:189" s="12" customFormat="1" x14ac:dyDescent="0.35">
      <c r="A47" s="11">
        <v>32</v>
      </c>
      <c r="B47" s="12" t="s">
        <v>110</v>
      </c>
      <c r="C47" s="11">
        <v>250</v>
      </c>
      <c r="D47" s="12" t="s">
        <v>111</v>
      </c>
      <c r="E47" s="11">
        <v>51</v>
      </c>
      <c r="F47" s="14" t="str">
        <f t="shared" si="11"/>
        <v>Großunternehmen</v>
      </c>
      <c r="G47" s="10">
        <v>55</v>
      </c>
      <c r="H47" s="20" t="s">
        <v>28</v>
      </c>
      <c r="I47" s="21">
        <v>1</v>
      </c>
      <c r="J47" s="22"/>
      <c r="K47" s="21">
        <v>0</v>
      </c>
      <c r="L47" s="22"/>
      <c r="M47" s="21">
        <v>0</v>
      </c>
      <c r="N47" s="21">
        <f t="shared" si="12"/>
        <v>1</v>
      </c>
      <c r="AK47" s="12" t="s">
        <v>112</v>
      </c>
      <c r="AQ47" s="12" t="s">
        <v>112</v>
      </c>
      <c r="BK47" s="27"/>
      <c r="BL47" s="27">
        <v>1</v>
      </c>
      <c r="BM47" s="27"/>
      <c r="BN47" s="29"/>
      <c r="BO47" s="24" t="s">
        <v>113</v>
      </c>
      <c r="BP47" s="25" t="s">
        <v>114</v>
      </c>
      <c r="BQ47" s="26" t="s">
        <v>108</v>
      </c>
      <c r="BR47" s="26" t="s">
        <v>108</v>
      </c>
      <c r="BS47" s="26">
        <v>0</v>
      </c>
      <c r="BT47" s="27"/>
      <c r="BU47" s="11" t="s">
        <v>257</v>
      </c>
      <c r="BV47" s="11" t="s">
        <v>257</v>
      </c>
      <c r="BW47" s="11" t="s">
        <v>257</v>
      </c>
      <c r="BX47" s="11" t="s">
        <v>257</v>
      </c>
      <c r="BY47" s="27"/>
      <c r="BZ47" s="12" t="s">
        <v>117</v>
      </c>
      <c r="CA47" s="12" t="s">
        <v>117</v>
      </c>
      <c r="CB47" s="12" t="s">
        <v>117</v>
      </c>
      <c r="CC47" s="12" t="s">
        <v>117</v>
      </c>
      <c r="CD47" s="27"/>
      <c r="CE47" s="12" t="s">
        <v>118</v>
      </c>
      <c r="CG47" s="12" t="s">
        <v>118</v>
      </c>
      <c r="CI47" s="12" t="s">
        <v>118</v>
      </c>
      <c r="CK47" s="12" t="s">
        <v>118</v>
      </c>
      <c r="CN47" s="12" t="s">
        <v>118</v>
      </c>
      <c r="CO47" s="27"/>
      <c r="CP47" s="12" t="s">
        <v>135</v>
      </c>
      <c r="CQ47" s="12" t="s">
        <v>135</v>
      </c>
      <c r="CR47" s="12" t="s">
        <v>120</v>
      </c>
      <c r="CS47" s="12" t="s">
        <v>135</v>
      </c>
      <c r="CT47" s="12" t="s">
        <v>121</v>
      </c>
      <c r="CU47" s="12" t="s">
        <v>121</v>
      </c>
      <c r="CV47" s="12" t="s">
        <v>121</v>
      </c>
      <c r="CW47" s="12" t="s">
        <v>121</v>
      </c>
      <c r="CX47" s="12" t="s">
        <v>121</v>
      </c>
      <c r="CY47" s="12" t="s">
        <v>135</v>
      </c>
      <c r="CZ47" s="27"/>
      <c r="DA47" s="12" t="s">
        <v>113</v>
      </c>
      <c r="DB47" s="12" t="s">
        <v>108</v>
      </c>
      <c r="DC47" s="12" t="s">
        <v>108</v>
      </c>
      <c r="DD47" s="27"/>
      <c r="DE47" s="12" t="s">
        <v>133</v>
      </c>
      <c r="DG47" s="27"/>
      <c r="DH47" s="61" t="s">
        <v>172</v>
      </c>
      <c r="DI47" s="61"/>
      <c r="DJ47" s="27"/>
      <c r="DK47" s="12" t="s">
        <v>108</v>
      </c>
      <c r="DL47" s="12" t="s">
        <v>108</v>
      </c>
      <c r="DM47" s="12" t="s">
        <v>113</v>
      </c>
      <c r="DN47" s="12" t="s">
        <v>113</v>
      </c>
      <c r="DO47" s="12" t="s">
        <v>113</v>
      </c>
      <c r="DP47" s="12" t="s">
        <v>114</v>
      </c>
      <c r="DQ47" s="12" t="s">
        <v>114</v>
      </c>
      <c r="DR47" s="12" t="s">
        <v>114</v>
      </c>
      <c r="DS47" s="12" t="s">
        <v>116</v>
      </c>
      <c r="DT47" s="12" t="s">
        <v>113</v>
      </c>
      <c r="DU47" s="27"/>
      <c r="DV47" s="12" t="s">
        <v>108</v>
      </c>
      <c r="DW47" s="12" t="s">
        <v>114</v>
      </c>
      <c r="DX47" s="12" t="s">
        <v>113</v>
      </c>
      <c r="DY47" s="12" t="s">
        <v>116</v>
      </c>
      <c r="DZ47" s="12" t="s">
        <v>116</v>
      </c>
      <c r="EA47" s="12" t="s">
        <v>116</v>
      </c>
      <c r="EB47" s="12" t="s">
        <v>114</v>
      </c>
      <c r="EC47" s="12" t="s">
        <v>116</v>
      </c>
      <c r="ED47" s="12" t="s">
        <v>116</v>
      </c>
      <c r="EE47" s="12" t="s">
        <v>113</v>
      </c>
      <c r="EF47" s="27"/>
      <c r="EG47" s="12" t="s">
        <v>113</v>
      </c>
      <c r="EH47" s="12" t="s">
        <v>116</v>
      </c>
      <c r="EI47" s="12" t="s">
        <v>116</v>
      </c>
      <c r="EJ47" s="12" t="s">
        <v>116</v>
      </c>
      <c r="EK47" s="12" t="s">
        <v>116</v>
      </c>
      <c r="EL47" s="27"/>
      <c r="EM47" s="12" t="s">
        <v>113</v>
      </c>
      <c r="EN47" s="12" t="s">
        <v>116</v>
      </c>
      <c r="EO47" s="12" t="s">
        <v>116</v>
      </c>
      <c r="EP47" s="12" t="s">
        <v>116</v>
      </c>
      <c r="EQ47" s="12" t="s">
        <v>116</v>
      </c>
      <c r="ER47" s="27"/>
      <c r="ES47" s="12" t="s">
        <v>113</v>
      </c>
      <c r="ET47" s="12" t="s">
        <v>116</v>
      </c>
      <c r="EU47" s="12" t="s">
        <v>116</v>
      </c>
      <c r="EV47" s="12" t="s">
        <v>116</v>
      </c>
      <c r="EW47" s="12" t="s">
        <v>116</v>
      </c>
      <c r="EX47" s="27"/>
      <c r="EY47" s="12" t="s">
        <v>123</v>
      </c>
      <c r="FA47" s="27"/>
      <c r="FB47" s="12" t="s">
        <v>85</v>
      </c>
      <c r="FG47" s="27"/>
      <c r="FH47" s="56"/>
      <c r="FI47" s="12" t="s">
        <v>126</v>
      </c>
      <c r="FJ47" s="12" t="s">
        <v>125</v>
      </c>
      <c r="FK47" s="12" t="s">
        <v>125</v>
      </c>
      <c r="FL47" s="12" t="s">
        <v>125</v>
      </c>
      <c r="FM47" s="12" t="s">
        <v>124</v>
      </c>
      <c r="FN47" s="12" t="s">
        <v>124</v>
      </c>
      <c r="FO47" s="12" t="s">
        <v>124</v>
      </c>
      <c r="FP47" s="12" t="s">
        <v>124</v>
      </c>
      <c r="FQ47" s="12" t="s">
        <v>125</v>
      </c>
      <c r="FR47" s="12" t="s">
        <v>124</v>
      </c>
      <c r="FS47" s="12" t="s">
        <v>124</v>
      </c>
      <c r="FT47" s="27"/>
      <c r="FU47" s="56"/>
      <c r="FV47" s="12" t="s">
        <v>127</v>
      </c>
      <c r="FW47" s="12" t="s">
        <v>127</v>
      </c>
      <c r="FX47" s="12" t="s">
        <v>126</v>
      </c>
      <c r="FY47" s="12" t="s">
        <v>127</v>
      </c>
      <c r="FZ47" s="12" t="s">
        <v>125</v>
      </c>
      <c r="GA47" s="12" t="s">
        <v>126</v>
      </c>
      <c r="GB47" s="12" t="s">
        <v>127</v>
      </c>
      <c r="GC47" s="12" t="s">
        <v>127</v>
      </c>
      <c r="GD47" s="12" t="s">
        <v>127</v>
      </c>
      <c r="GE47" s="49"/>
      <c r="GF47" s="49" t="s">
        <v>128</v>
      </c>
      <c r="GG47" s="49" t="s">
        <v>109</v>
      </c>
    </row>
    <row r="48" spans="1:189" x14ac:dyDescent="0.35">
      <c r="D48" s="29" t="s">
        <v>199</v>
      </c>
      <c r="E48" s="10">
        <f>COUNTIFS(F30:F47,D48)</f>
        <v>13</v>
      </c>
      <c r="F48" s="96">
        <f>E48/$N$50</f>
        <v>0.72222222222222221</v>
      </c>
      <c r="G48" s="48" t="s">
        <v>351</v>
      </c>
      <c r="H48" s="118" t="s">
        <v>203</v>
      </c>
      <c r="I48" s="15">
        <f>SUM(I30:I47)</f>
        <v>4</v>
      </c>
      <c r="J48" s="29" t="s">
        <v>204</v>
      </c>
      <c r="K48" s="15">
        <f>SUM(K30:K47)</f>
        <v>0</v>
      </c>
      <c r="L48" s="29" t="s">
        <v>205</v>
      </c>
      <c r="M48" s="15">
        <f>SUM(M30:M47)</f>
        <v>8</v>
      </c>
      <c r="N48" s="15">
        <f>SUM(N30:N47)</f>
        <v>12</v>
      </c>
      <c r="AA48" s="96">
        <f>AA29/$BI$49</f>
        <v>8.6956521739130432E-2</v>
      </c>
      <c r="AB48" s="96">
        <f t="shared" ref="AB48:BG48" si="13">AB29/$BI$49</f>
        <v>0</v>
      </c>
      <c r="AC48" s="96">
        <f t="shared" si="13"/>
        <v>0</v>
      </c>
      <c r="AD48" s="96">
        <f t="shared" si="13"/>
        <v>0</v>
      </c>
      <c r="AE48" s="96">
        <f t="shared" si="13"/>
        <v>0</v>
      </c>
      <c r="AF48" s="96">
        <f t="shared" si="13"/>
        <v>0</v>
      </c>
      <c r="AG48" s="96">
        <f t="shared" si="13"/>
        <v>4.3478260869565216E-2</v>
      </c>
      <c r="AH48" s="96">
        <f t="shared" si="13"/>
        <v>0</v>
      </c>
      <c r="AI48" s="96">
        <f t="shared" si="13"/>
        <v>4.3478260869565216E-2</v>
      </c>
      <c r="AJ48" s="96">
        <f t="shared" si="13"/>
        <v>0</v>
      </c>
      <c r="AK48" s="96">
        <f t="shared" si="13"/>
        <v>0.21739130434782608</v>
      </c>
      <c r="AL48" s="96">
        <f t="shared" si="13"/>
        <v>0</v>
      </c>
      <c r="AM48" s="96">
        <f t="shared" si="13"/>
        <v>4.3478260869565216E-2</v>
      </c>
      <c r="AN48" s="96">
        <f t="shared" si="13"/>
        <v>0</v>
      </c>
      <c r="AO48" s="96">
        <f t="shared" si="13"/>
        <v>0</v>
      </c>
      <c r="AP48" s="96">
        <f t="shared" si="13"/>
        <v>0</v>
      </c>
      <c r="AQ48" s="96">
        <f t="shared" si="13"/>
        <v>0.21739130434782608</v>
      </c>
      <c r="AR48" s="96">
        <f t="shared" si="13"/>
        <v>0</v>
      </c>
      <c r="AS48" s="96">
        <f t="shared" si="13"/>
        <v>0</v>
      </c>
      <c r="AT48" s="96">
        <f t="shared" si="13"/>
        <v>0</v>
      </c>
      <c r="AU48" s="96">
        <f t="shared" si="13"/>
        <v>0</v>
      </c>
      <c r="AV48" s="96">
        <f t="shared" si="13"/>
        <v>4.3478260869565216E-2</v>
      </c>
      <c r="AW48" s="96">
        <f t="shared" si="13"/>
        <v>4.3478260869565216E-2</v>
      </c>
      <c r="AX48" s="96">
        <f t="shared" si="13"/>
        <v>0</v>
      </c>
      <c r="AY48" s="96">
        <f t="shared" si="13"/>
        <v>8.6956521739130432E-2</v>
      </c>
      <c r="AZ48" s="96">
        <f t="shared" si="13"/>
        <v>0</v>
      </c>
      <c r="BA48" s="96">
        <f t="shared" si="13"/>
        <v>4.3478260869565216E-2</v>
      </c>
      <c r="BB48" s="96">
        <f t="shared" si="13"/>
        <v>0</v>
      </c>
      <c r="BC48" s="96">
        <f t="shared" si="13"/>
        <v>0</v>
      </c>
      <c r="BD48" s="96">
        <f t="shared" si="13"/>
        <v>0</v>
      </c>
      <c r="BE48" s="96">
        <f t="shared" si="13"/>
        <v>4.3478260869565216E-2</v>
      </c>
      <c r="BF48" s="96">
        <f t="shared" si="13"/>
        <v>4.3478260869565216E-2</v>
      </c>
      <c r="BG48" s="96">
        <f t="shared" si="13"/>
        <v>4.3478260869565216E-2</v>
      </c>
      <c r="BH48" s="96">
        <f>BH29/$BI$50</f>
        <v>0.33333333333333331</v>
      </c>
      <c r="BI48" s="96">
        <f t="shared" ref="BI48:BJ48" si="14">BI29/$BI$50</f>
        <v>0.33333333333333331</v>
      </c>
      <c r="BJ48" s="96">
        <f t="shared" si="14"/>
        <v>0.33333333333333331</v>
      </c>
      <c r="BN48" s="29" t="s">
        <v>113</v>
      </c>
      <c r="BO48" s="10">
        <f>COUNTIFS(BO30:BO47, $BN$48)</f>
        <v>16</v>
      </c>
      <c r="BP48" s="10">
        <f>COUNTIFS(BP30:BP47, $BN$48)</f>
        <v>2</v>
      </c>
      <c r="BQ48" s="10">
        <f>COUNTIFS(BQ30:BQ47, $BN$48)</f>
        <v>0</v>
      </c>
      <c r="BR48" s="10">
        <f>COUNTIFS(BR30:BR47, $BN$48)</f>
        <v>0</v>
      </c>
      <c r="BS48" s="29"/>
      <c r="BT48" s="29" t="s">
        <v>257</v>
      </c>
      <c r="BU48" s="69">
        <f>COUNTIFS(BU30:BU47, $BT$48)</f>
        <v>9</v>
      </c>
      <c r="BV48" s="69">
        <f t="shared" ref="BV48:BX48" si="15">COUNTIFS(BV30:BV47, $BT$48)</f>
        <v>6</v>
      </c>
      <c r="BW48" s="69">
        <f t="shared" si="15"/>
        <v>4</v>
      </c>
      <c r="BX48" s="69">
        <f t="shared" si="15"/>
        <v>3</v>
      </c>
      <c r="BY48" s="29" t="s">
        <v>131</v>
      </c>
      <c r="BZ48" s="10">
        <f t="shared" ref="BZ48:BZ53" si="16">COUNTIFS($BZ$30:$BZ$47, BY48)</f>
        <v>4</v>
      </c>
      <c r="CA48" s="10">
        <f t="shared" ref="CA48:CA53" si="17">COUNTIFS($CA$30:$CA$47, BY48)</f>
        <v>1</v>
      </c>
      <c r="CB48" s="10">
        <f t="shared" ref="CB48:CB53" si="18">COUNTIFS($CB$30:$CB$47, BY48)</f>
        <v>0</v>
      </c>
      <c r="CC48" s="10">
        <f t="shared" ref="CC48:CC53" si="19">COUNTIFS($CC$30:$CC$47, BY48)</f>
        <v>0</v>
      </c>
      <c r="CD48" s="29" t="s">
        <v>118</v>
      </c>
      <c r="CE48" s="10">
        <f t="shared" ref="CE48:CN48" si="20">COUNTIFS(CE30:CE47, $CD$48)</f>
        <v>18</v>
      </c>
      <c r="CF48" s="10">
        <f t="shared" si="20"/>
        <v>11</v>
      </c>
      <c r="CG48" s="10">
        <f t="shared" si="20"/>
        <v>5</v>
      </c>
      <c r="CH48" s="10">
        <f t="shared" si="20"/>
        <v>0</v>
      </c>
      <c r="CI48" s="10">
        <f t="shared" si="20"/>
        <v>1</v>
      </c>
      <c r="CJ48" s="10">
        <f t="shared" si="20"/>
        <v>3</v>
      </c>
      <c r="CK48" s="10">
        <f t="shared" si="20"/>
        <v>5</v>
      </c>
      <c r="CL48" s="10">
        <f t="shared" si="20"/>
        <v>3</v>
      </c>
      <c r="CM48" s="10">
        <f t="shared" si="20"/>
        <v>0</v>
      </c>
      <c r="CN48" s="10">
        <f t="shared" si="20"/>
        <v>2</v>
      </c>
      <c r="CO48" s="29" t="s">
        <v>135</v>
      </c>
      <c r="CP48" s="10">
        <f t="shared" ref="CP48:CY48" si="21">COUNTIFS(CP30:CP47, $CO$48)</f>
        <v>6</v>
      </c>
      <c r="CQ48" s="10">
        <f t="shared" si="21"/>
        <v>3</v>
      </c>
      <c r="CR48" s="10">
        <f t="shared" si="21"/>
        <v>1</v>
      </c>
      <c r="CS48" s="10">
        <f t="shared" si="21"/>
        <v>5</v>
      </c>
      <c r="CT48" s="10">
        <f t="shared" si="21"/>
        <v>1</v>
      </c>
      <c r="CU48" s="10">
        <f t="shared" si="21"/>
        <v>1</v>
      </c>
      <c r="CV48" s="10">
        <f t="shared" si="21"/>
        <v>1</v>
      </c>
      <c r="CW48" s="10">
        <f t="shared" si="21"/>
        <v>2</v>
      </c>
      <c r="CX48" s="10">
        <f t="shared" si="21"/>
        <v>2</v>
      </c>
      <c r="CY48" s="10">
        <f t="shared" si="21"/>
        <v>3</v>
      </c>
      <c r="CZ48" s="29" t="s">
        <v>113</v>
      </c>
      <c r="DA48" s="10">
        <f>COUNTIFS(DA30:DA47, $CZ$48)</f>
        <v>7</v>
      </c>
      <c r="DB48" s="10">
        <f>COUNTIFS(DB30:DB47, $CZ$48)</f>
        <v>6</v>
      </c>
      <c r="DC48" s="10">
        <f>COUNTIFS(DC30:DC47, $CZ$48)</f>
        <v>4</v>
      </c>
      <c r="DD48" s="29" t="s">
        <v>147</v>
      </c>
      <c r="DE48" s="10">
        <f>COUNTIFS(DE30:DE47, $DD$48)</f>
        <v>1</v>
      </c>
      <c r="DF48" s="96">
        <f t="shared" ref="DF48:DF58" si="22">DE48/$DE$58</f>
        <v>5.5555555555555552E-2</v>
      </c>
      <c r="DG48" s="29" t="s">
        <v>164</v>
      </c>
      <c r="DH48" s="10">
        <v>2</v>
      </c>
      <c r="DI48" s="96">
        <f t="shared" ref="DI48:DI57" si="23">DH48/$DH$57</f>
        <v>0.1111111111111111</v>
      </c>
      <c r="DJ48" s="29" t="s">
        <v>113</v>
      </c>
      <c r="DK48" s="10">
        <f t="shared" ref="DK48:DT48" si="24">COUNTIFS(DK30:DK47, $DJ$48)</f>
        <v>4</v>
      </c>
      <c r="DL48" s="10">
        <f t="shared" si="24"/>
        <v>5</v>
      </c>
      <c r="DM48" s="10">
        <f t="shared" si="24"/>
        <v>12</v>
      </c>
      <c r="DN48" s="10">
        <f t="shared" si="24"/>
        <v>12</v>
      </c>
      <c r="DO48" s="10">
        <f t="shared" si="24"/>
        <v>11</v>
      </c>
      <c r="DP48" s="10">
        <f t="shared" si="24"/>
        <v>7</v>
      </c>
      <c r="DQ48" s="10">
        <f t="shared" si="24"/>
        <v>10</v>
      </c>
      <c r="DR48" s="10">
        <f t="shared" si="24"/>
        <v>9</v>
      </c>
      <c r="DS48" s="10">
        <f t="shared" si="24"/>
        <v>9</v>
      </c>
      <c r="DT48" s="10">
        <f t="shared" si="24"/>
        <v>11</v>
      </c>
      <c r="DU48" s="29" t="s">
        <v>113</v>
      </c>
      <c r="DV48" s="10">
        <f t="shared" ref="DV48:EE48" si="25">COUNTIFS(DV30:DV47, $DU$48)</f>
        <v>3</v>
      </c>
      <c r="DW48" s="10">
        <f t="shared" si="25"/>
        <v>4</v>
      </c>
      <c r="DX48" s="10">
        <f t="shared" si="25"/>
        <v>5</v>
      </c>
      <c r="DY48" s="10">
        <f t="shared" si="25"/>
        <v>4</v>
      </c>
      <c r="DZ48" s="10">
        <f t="shared" si="25"/>
        <v>5</v>
      </c>
      <c r="EA48" s="10">
        <f t="shared" si="25"/>
        <v>4</v>
      </c>
      <c r="EB48" s="10">
        <f t="shared" si="25"/>
        <v>5</v>
      </c>
      <c r="EC48" s="10">
        <f t="shared" si="25"/>
        <v>7</v>
      </c>
      <c r="ED48" s="10">
        <f t="shared" si="25"/>
        <v>7</v>
      </c>
      <c r="EE48" s="10">
        <f t="shared" si="25"/>
        <v>7</v>
      </c>
      <c r="EF48" s="29" t="s">
        <v>113</v>
      </c>
      <c r="EG48" s="10">
        <f>COUNTIFS(EG30:EG47, $EF$48)</f>
        <v>13</v>
      </c>
      <c r="EH48" s="10">
        <f t="shared" ref="EH48:EK48" si="26">COUNTIFS(EH30:EH47, $EF$48)</f>
        <v>7</v>
      </c>
      <c r="EI48" s="10">
        <f t="shared" si="26"/>
        <v>1</v>
      </c>
      <c r="EJ48" s="10">
        <f t="shared" si="26"/>
        <v>0</v>
      </c>
      <c r="EK48" s="10">
        <f t="shared" si="26"/>
        <v>0</v>
      </c>
      <c r="EL48" s="29" t="s">
        <v>113</v>
      </c>
      <c r="EM48" s="10">
        <f>COUNTIFS(EM30:EM47, $EL$48)</f>
        <v>14</v>
      </c>
      <c r="EN48" s="10">
        <f t="shared" ref="EN48:EQ48" si="27">COUNTIFS(EN30:EN47, $EL$48)</f>
        <v>7</v>
      </c>
      <c r="EO48" s="10">
        <f t="shared" si="27"/>
        <v>1</v>
      </c>
      <c r="EP48" s="10">
        <f t="shared" si="27"/>
        <v>0</v>
      </c>
      <c r="EQ48" s="10">
        <f t="shared" si="27"/>
        <v>0</v>
      </c>
      <c r="ER48" s="29" t="s">
        <v>113</v>
      </c>
      <c r="ES48" s="10">
        <f>COUNTIFS(ES30:ES47, $ER$48)</f>
        <v>11</v>
      </c>
      <c r="ET48" s="10">
        <f t="shared" ref="ET48:EW48" si="28">COUNTIFS(ET30:ET47, $ER$48)</f>
        <v>8</v>
      </c>
      <c r="EU48" s="10">
        <f t="shared" si="28"/>
        <v>2</v>
      </c>
      <c r="EV48" s="10">
        <f t="shared" si="28"/>
        <v>0</v>
      </c>
      <c r="EW48" s="10">
        <f t="shared" si="28"/>
        <v>0</v>
      </c>
      <c r="EX48" s="29" t="s">
        <v>123</v>
      </c>
      <c r="EY48" s="10">
        <f>COUNTIFS(EY30:EY47, $EX$48)</f>
        <v>10</v>
      </c>
      <c r="EZ48" s="96">
        <f t="shared" ref="EZ48:EZ53" si="29">EY48/$EY$53</f>
        <v>0.55555555555555558</v>
      </c>
      <c r="FA48" s="29" t="s">
        <v>85</v>
      </c>
      <c r="FB48" s="10">
        <f>COUNTA(FB30:FB47)</f>
        <v>13</v>
      </c>
      <c r="FC48" s="96">
        <f t="shared" ref="FC48:FC54" si="30">FB48/$FB$54</f>
        <v>0.65</v>
      </c>
      <c r="FD48" s="27"/>
      <c r="FE48" s="27"/>
      <c r="FF48" s="27"/>
      <c r="FG48" s="29" t="s">
        <v>124</v>
      </c>
      <c r="FH48" s="10">
        <f>COUNTIFS(FH30:FH47, $FG$48)</f>
        <v>0</v>
      </c>
      <c r="FI48" s="10">
        <f>COUNTIFS(FI30:FI47, $FG$48)</f>
        <v>2</v>
      </c>
      <c r="FJ48" s="10">
        <f t="shared" ref="FJ48:FS48" si="31">COUNTIFS(FJ30:FJ47, $FG$48)</f>
        <v>2</v>
      </c>
      <c r="FK48" s="10">
        <f t="shared" si="31"/>
        <v>3</v>
      </c>
      <c r="FL48" s="10">
        <f t="shared" si="31"/>
        <v>3</v>
      </c>
      <c r="FM48" s="10">
        <f t="shared" si="31"/>
        <v>5</v>
      </c>
      <c r="FN48" s="10">
        <f t="shared" si="31"/>
        <v>6</v>
      </c>
      <c r="FO48" s="10">
        <f t="shared" si="31"/>
        <v>12</v>
      </c>
      <c r="FP48" s="10">
        <f t="shared" si="31"/>
        <v>4</v>
      </c>
      <c r="FQ48" s="10">
        <f t="shared" si="31"/>
        <v>3</v>
      </c>
      <c r="FR48" s="10">
        <f t="shared" si="31"/>
        <v>8</v>
      </c>
      <c r="FS48" s="10">
        <f t="shared" si="31"/>
        <v>9</v>
      </c>
      <c r="FT48" s="29" t="s">
        <v>124</v>
      </c>
      <c r="FU48" s="10">
        <f>COUNTIFS(FU30:FU47, $FT$48)</f>
        <v>0</v>
      </c>
      <c r="FV48" s="10">
        <f>COUNTIFS(FV30:FV47, $FT$48)</f>
        <v>1</v>
      </c>
      <c r="FW48" s="10">
        <f t="shared" ref="FW48:GD48" si="32">COUNTIFS(FW30:FW47, $FT$48)</f>
        <v>2</v>
      </c>
      <c r="FX48" s="10">
        <f t="shared" si="32"/>
        <v>1</v>
      </c>
      <c r="FY48" s="10">
        <f t="shared" si="32"/>
        <v>2</v>
      </c>
      <c r="FZ48" s="10">
        <f t="shared" si="32"/>
        <v>5</v>
      </c>
      <c r="GA48" s="10">
        <f t="shared" si="32"/>
        <v>3</v>
      </c>
      <c r="GB48" s="10">
        <f t="shared" si="32"/>
        <v>1</v>
      </c>
      <c r="GC48" s="10">
        <f t="shared" si="32"/>
        <v>1</v>
      </c>
      <c r="GD48" s="10">
        <f t="shared" si="32"/>
        <v>1</v>
      </c>
      <c r="GE48" s="29"/>
      <c r="GF48" s="29"/>
      <c r="GG48" s="29"/>
    </row>
    <row r="49" spans="1:189" x14ac:dyDescent="0.35">
      <c r="D49" s="29" t="s">
        <v>183</v>
      </c>
      <c r="E49" s="10">
        <f>COUNTIFS(F30:F47,D49)</f>
        <v>3</v>
      </c>
      <c r="F49" s="96">
        <f t="shared" ref="F49:F51" si="33">E49/$N$50</f>
        <v>0.16666666666666666</v>
      </c>
      <c r="G49" s="120">
        <f>AVERAGE(G30:G47)</f>
        <v>49.882352941176471</v>
      </c>
      <c r="M49" s="49" t="s">
        <v>206</v>
      </c>
      <c r="N49" s="10">
        <f>COUNTIFS(N30:N47,0)</f>
        <v>6</v>
      </c>
      <c r="BG49" s="53" t="s">
        <v>202</v>
      </c>
      <c r="BH49" s="53" t="s">
        <v>186</v>
      </c>
      <c r="BI49" s="53">
        <f>SUM(AA29:BG29)</f>
        <v>23</v>
      </c>
      <c r="BJ49" s="54"/>
      <c r="BN49" s="29" t="s">
        <v>114</v>
      </c>
      <c r="BO49" s="10">
        <f>COUNTIFS(BO30:BO47, $BN$49)</f>
        <v>2</v>
      </c>
      <c r="BP49" s="10">
        <f>COUNTIFS(BP30:BP47, $BN$49)</f>
        <v>13</v>
      </c>
      <c r="BQ49" s="10">
        <f>COUNTIFS(BQ30:BQ47, $BN$49)</f>
        <v>7</v>
      </c>
      <c r="BR49" s="10">
        <f>COUNTIFS(BR30:BR47, $BN$49)</f>
        <v>4</v>
      </c>
      <c r="BS49" s="29"/>
      <c r="BT49" s="29" t="s">
        <v>259</v>
      </c>
      <c r="BU49" s="69">
        <f>COUNTIFS(BU30:BU47, $BT$49)</f>
        <v>2</v>
      </c>
      <c r="BV49" s="69">
        <f t="shared" ref="BV49:BX49" si="34">COUNTIFS(BV30:BV47, $BT$49)</f>
        <v>2</v>
      </c>
      <c r="BW49" s="69">
        <f t="shared" si="34"/>
        <v>1</v>
      </c>
      <c r="BX49" s="69">
        <f t="shared" si="34"/>
        <v>0</v>
      </c>
      <c r="BY49" s="29" t="s">
        <v>117</v>
      </c>
      <c r="BZ49" s="10">
        <f t="shared" si="16"/>
        <v>9</v>
      </c>
      <c r="CA49" s="10">
        <f t="shared" si="17"/>
        <v>6</v>
      </c>
      <c r="CB49" s="10">
        <f t="shared" si="18"/>
        <v>3</v>
      </c>
      <c r="CC49" s="10">
        <f t="shared" si="19"/>
        <v>2</v>
      </c>
      <c r="CD49" s="29" t="s">
        <v>119</v>
      </c>
      <c r="CE49" s="10">
        <f t="shared" ref="CE49:CN49" si="35">COUNTIFS(CE30:CE47, $CD$49)</f>
        <v>0</v>
      </c>
      <c r="CF49" s="10">
        <f t="shared" si="35"/>
        <v>2</v>
      </c>
      <c r="CG49" s="10">
        <f t="shared" si="35"/>
        <v>3</v>
      </c>
      <c r="CH49" s="10">
        <f t="shared" si="35"/>
        <v>1</v>
      </c>
      <c r="CI49" s="10">
        <f t="shared" si="35"/>
        <v>4</v>
      </c>
      <c r="CJ49" s="10">
        <f t="shared" si="35"/>
        <v>1</v>
      </c>
      <c r="CK49" s="10">
        <f t="shared" si="35"/>
        <v>6</v>
      </c>
      <c r="CL49" s="10">
        <f t="shared" si="35"/>
        <v>5</v>
      </c>
      <c r="CM49" s="10">
        <f t="shared" si="35"/>
        <v>2</v>
      </c>
      <c r="CN49" s="10">
        <f t="shared" si="35"/>
        <v>1</v>
      </c>
      <c r="CO49" s="29" t="s">
        <v>140</v>
      </c>
      <c r="CP49" s="10">
        <f t="shared" ref="CP49:CY49" si="36">COUNTIFS(CP30:CP47, $CO$49)</f>
        <v>3</v>
      </c>
      <c r="CQ49" s="10">
        <f t="shared" si="36"/>
        <v>2</v>
      </c>
      <c r="CR49" s="10">
        <f t="shared" si="36"/>
        <v>0</v>
      </c>
      <c r="CS49" s="10">
        <f t="shared" si="36"/>
        <v>2</v>
      </c>
      <c r="CT49" s="10">
        <f t="shared" si="36"/>
        <v>0</v>
      </c>
      <c r="CU49" s="10">
        <f t="shared" si="36"/>
        <v>0</v>
      </c>
      <c r="CV49" s="10">
        <f t="shared" si="36"/>
        <v>0</v>
      </c>
      <c r="CW49" s="10">
        <f t="shared" si="36"/>
        <v>0</v>
      </c>
      <c r="CX49" s="10">
        <f t="shared" si="36"/>
        <v>0</v>
      </c>
      <c r="CY49" s="10">
        <f t="shared" si="36"/>
        <v>0</v>
      </c>
      <c r="CZ49" s="29" t="s">
        <v>114</v>
      </c>
      <c r="DA49" s="10">
        <f>COUNTIFS(DA30:DA47, $CZ$49)</f>
        <v>8</v>
      </c>
      <c r="DB49" s="10">
        <f>COUNTIFS(DB30:DB47, $CZ$49)</f>
        <v>7</v>
      </c>
      <c r="DC49" s="10">
        <f>COUNTIFS(DC30:DC47, $CZ$49)</f>
        <v>6</v>
      </c>
      <c r="DD49" s="29" t="s">
        <v>148</v>
      </c>
      <c r="DE49" s="10">
        <f>COUNTIFS(DE30:DE47, $DD$49)</f>
        <v>1</v>
      </c>
      <c r="DF49" s="96">
        <f t="shared" si="22"/>
        <v>5.5555555555555552E-2</v>
      </c>
      <c r="DG49" s="29" t="s">
        <v>221</v>
      </c>
      <c r="DH49" s="10">
        <v>2</v>
      </c>
      <c r="DI49" s="96">
        <f t="shared" si="23"/>
        <v>0.1111111111111111</v>
      </c>
      <c r="DJ49" s="29" t="s">
        <v>114</v>
      </c>
      <c r="DK49" s="10">
        <f t="shared" ref="DK49:DT49" si="37">COUNTIFS(DK30:DK47, $DJ$49)</f>
        <v>1</v>
      </c>
      <c r="DL49" s="10">
        <f t="shared" si="37"/>
        <v>3</v>
      </c>
      <c r="DM49" s="10">
        <f t="shared" si="37"/>
        <v>1</v>
      </c>
      <c r="DN49" s="10">
        <f t="shared" si="37"/>
        <v>1</v>
      </c>
      <c r="DO49" s="10">
        <f t="shared" si="37"/>
        <v>2</v>
      </c>
      <c r="DP49" s="10">
        <f t="shared" si="37"/>
        <v>3</v>
      </c>
      <c r="DQ49" s="10">
        <f t="shared" si="37"/>
        <v>2</v>
      </c>
      <c r="DR49" s="10">
        <f t="shared" si="37"/>
        <v>3</v>
      </c>
      <c r="DS49" s="10">
        <f t="shared" si="37"/>
        <v>0</v>
      </c>
      <c r="DT49" s="10">
        <f t="shared" si="37"/>
        <v>0</v>
      </c>
      <c r="DU49" s="29" t="s">
        <v>114</v>
      </c>
      <c r="DV49" s="10">
        <f t="shared" ref="DV49:EE49" si="38">COUNTIFS(DV30:DV47, $DU$49)</f>
        <v>6</v>
      </c>
      <c r="DW49" s="10">
        <f t="shared" si="38"/>
        <v>8</v>
      </c>
      <c r="DX49" s="10">
        <f t="shared" si="38"/>
        <v>7</v>
      </c>
      <c r="DY49" s="10">
        <f t="shared" si="38"/>
        <v>3</v>
      </c>
      <c r="DZ49" s="10">
        <f t="shared" si="38"/>
        <v>0</v>
      </c>
      <c r="EA49" s="10">
        <f t="shared" si="38"/>
        <v>1</v>
      </c>
      <c r="EB49" s="10">
        <f t="shared" si="38"/>
        <v>3</v>
      </c>
      <c r="EC49" s="10">
        <f t="shared" si="38"/>
        <v>0</v>
      </c>
      <c r="ED49" s="10">
        <f t="shared" si="38"/>
        <v>0</v>
      </c>
      <c r="EE49" s="10">
        <f t="shared" si="38"/>
        <v>1</v>
      </c>
      <c r="EF49" s="29" t="s">
        <v>114</v>
      </c>
      <c r="EG49" s="10">
        <f>COUNTIFS(EG30:EG47, $EF$49)</f>
        <v>1</v>
      </c>
      <c r="EH49" s="10">
        <f t="shared" ref="EH49:EK49" si="39">COUNTIFS(EH30:EH47, $EF$49)</f>
        <v>4</v>
      </c>
      <c r="EI49" s="10">
        <f t="shared" si="39"/>
        <v>5</v>
      </c>
      <c r="EJ49" s="10">
        <f t="shared" si="39"/>
        <v>1</v>
      </c>
      <c r="EK49" s="10">
        <f t="shared" si="39"/>
        <v>0</v>
      </c>
      <c r="EL49" s="29" t="s">
        <v>114</v>
      </c>
      <c r="EM49" s="10">
        <f>COUNTIFS(EM30:EM47, $EL$49)</f>
        <v>2</v>
      </c>
      <c r="EN49" s="10">
        <f t="shared" ref="EN49:EQ49" si="40">COUNTIFS(EN30:EN47, $EL$49)</f>
        <v>3</v>
      </c>
      <c r="EO49" s="10">
        <f t="shared" si="40"/>
        <v>6</v>
      </c>
      <c r="EP49" s="10">
        <f t="shared" si="40"/>
        <v>1</v>
      </c>
      <c r="EQ49" s="10">
        <f t="shared" si="40"/>
        <v>0</v>
      </c>
      <c r="ER49" s="29" t="s">
        <v>114</v>
      </c>
      <c r="ES49" s="10">
        <f>COUNTIFS(ES30:ES47, $ER$49)</f>
        <v>2</v>
      </c>
      <c r="ET49" s="10">
        <f t="shared" ref="ET49:EW49" si="41">COUNTIFS(ET30:ET47, $ER$49)</f>
        <v>2</v>
      </c>
      <c r="EU49" s="10">
        <f t="shared" si="41"/>
        <v>4</v>
      </c>
      <c r="EV49" s="10">
        <f t="shared" si="41"/>
        <v>2</v>
      </c>
      <c r="EW49" s="10">
        <f t="shared" si="41"/>
        <v>0</v>
      </c>
      <c r="EX49" s="29" t="s">
        <v>136</v>
      </c>
      <c r="EY49" s="10">
        <f>COUNTIFS(EY30:EY47, $EX$49)</f>
        <v>7</v>
      </c>
      <c r="EZ49" s="96">
        <f t="shared" si="29"/>
        <v>0.3888888888888889</v>
      </c>
      <c r="FA49" s="29" t="s">
        <v>86</v>
      </c>
      <c r="FB49" s="10">
        <f>COUNTA(FC30:FC47)</f>
        <v>2</v>
      </c>
      <c r="FC49" s="96">
        <f t="shared" si="30"/>
        <v>0.1</v>
      </c>
      <c r="FD49" s="27"/>
      <c r="FE49" s="27"/>
      <c r="FF49" s="27"/>
      <c r="FG49" s="29" t="s">
        <v>125</v>
      </c>
      <c r="FH49" s="10">
        <f t="shared" ref="FH49" si="42">COUNTIFS(FH30:FH47, $FG$49)</f>
        <v>0</v>
      </c>
      <c r="FI49" s="10">
        <f>COUNTIFS(FI30:FI47, $FG$49)</f>
        <v>2</v>
      </c>
      <c r="FJ49" s="10">
        <f t="shared" ref="FJ49:FS49" si="43">COUNTIFS(FJ30:FJ47, $FG$49)</f>
        <v>7</v>
      </c>
      <c r="FK49" s="10">
        <f t="shared" si="43"/>
        <v>6</v>
      </c>
      <c r="FL49" s="10">
        <f t="shared" si="43"/>
        <v>7</v>
      </c>
      <c r="FM49" s="10">
        <f t="shared" si="43"/>
        <v>6</v>
      </c>
      <c r="FN49" s="10">
        <f t="shared" si="43"/>
        <v>2</v>
      </c>
      <c r="FO49" s="10">
        <f t="shared" si="43"/>
        <v>2</v>
      </c>
      <c r="FP49" s="10">
        <f t="shared" si="43"/>
        <v>6</v>
      </c>
      <c r="FQ49" s="10">
        <f t="shared" si="43"/>
        <v>8</v>
      </c>
      <c r="FR49" s="10">
        <f t="shared" si="43"/>
        <v>2</v>
      </c>
      <c r="FS49" s="10">
        <f t="shared" si="43"/>
        <v>3</v>
      </c>
      <c r="FT49" s="29" t="s">
        <v>125</v>
      </c>
      <c r="FU49" s="10">
        <f t="shared" ref="FU49" si="44">COUNTIFS(FU30:FU47, $FT$49)</f>
        <v>0</v>
      </c>
      <c r="FV49" s="10">
        <f>COUNTIFS(FV30:FV47, $FT$49)</f>
        <v>3</v>
      </c>
      <c r="FW49" s="10">
        <f t="shared" ref="FW49:GD49" si="45">COUNTIFS(FW30:FW47, $FT$49)</f>
        <v>5</v>
      </c>
      <c r="FX49" s="10">
        <f t="shared" si="45"/>
        <v>5</v>
      </c>
      <c r="FY49" s="10">
        <f t="shared" si="45"/>
        <v>4</v>
      </c>
      <c r="FZ49" s="10">
        <f t="shared" si="45"/>
        <v>6</v>
      </c>
      <c r="GA49" s="10">
        <f t="shared" si="45"/>
        <v>5</v>
      </c>
      <c r="GB49" s="10">
        <f t="shared" si="45"/>
        <v>0</v>
      </c>
      <c r="GC49" s="10">
        <f t="shared" si="45"/>
        <v>2</v>
      </c>
      <c r="GD49" s="10">
        <f t="shared" si="45"/>
        <v>3</v>
      </c>
      <c r="GE49" s="29"/>
      <c r="GF49" s="29"/>
      <c r="GG49" s="29"/>
    </row>
    <row r="50" spans="1:189" x14ac:dyDescent="0.35">
      <c r="A50" s="99" t="s">
        <v>305</v>
      </c>
      <c r="B50" s="95"/>
      <c r="C50" s="99" t="s">
        <v>306</v>
      </c>
      <c r="D50" s="29" t="s">
        <v>200</v>
      </c>
      <c r="E50" s="10">
        <f>COUNTIFS(F30:F47,D50)</f>
        <v>0</v>
      </c>
      <c r="F50" s="96">
        <f t="shared" si="33"/>
        <v>0</v>
      </c>
      <c r="M50" s="53" t="s">
        <v>202</v>
      </c>
      <c r="N50" s="54">
        <f>SUM(N48:N49)</f>
        <v>18</v>
      </c>
      <c r="BG50" s="53" t="s">
        <v>202</v>
      </c>
      <c r="BH50" s="53" t="s">
        <v>187</v>
      </c>
      <c r="BI50" s="53">
        <f>SUM(BH29:BJ29)</f>
        <v>3</v>
      </c>
      <c r="BJ50" s="54"/>
      <c r="BN50" s="29" t="s">
        <v>108</v>
      </c>
      <c r="BO50" s="10">
        <f>COUNTIFS(BO30:BO47, $BN$50)</f>
        <v>0</v>
      </c>
      <c r="BP50" s="10">
        <f>COUNTIFS(BP30:BP47, $BN$50)</f>
        <v>3</v>
      </c>
      <c r="BQ50" s="10">
        <f>COUNTIFS(BQ30:BQ47, $BN$50)</f>
        <v>10</v>
      </c>
      <c r="BR50" s="10">
        <f>COUNTIFS(BR30:BR47, $BN$50)</f>
        <v>12</v>
      </c>
      <c r="BS50" s="29"/>
      <c r="BT50" s="29" t="s">
        <v>258</v>
      </c>
      <c r="BU50" s="69">
        <f>COUNTIFS(BU30:BU47, $BT$50)</f>
        <v>6</v>
      </c>
      <c r="BV50" s="69">
        <f t="shared" ref="BV50:BX50" si="46">COUNTIFS(BV30:BV47, $BT$50)</f>
        <v>2</v>
      </c>
      <c r="BW50" s="69">
        <f t="shared" si="46"/>
        <v>1</v>
      </c>
      <c r="BX50" s="69">
        <f t="shared" si="46"/>
        <v>1</v>
      </c>
      <c r="BY50" s="29" t="s">
        <v>132</v>
      </c>
      <c r="BZ50" s="10">
        <f t="shared" si="16"/>
        <v>2</v>
      </c>
      <c r="CA50" s="10">
        <f t="shared" si="17"/>
        <v>1</v>
      </c>
      <c r="CB50" s="10">
        <f t="shared" si="18"/>
        <v>2</v>
      </c>
      <c r="CC50" s="10">
        <f t="shared" si="19"/>
        <v>1</v>
      </c>
      <c r="CD50" s="29" t="s">
        <v>116</v>
      </c>
      <c r="CE50" s="10">
        <f>COUNTIFS(CE29:CE46, $CD$50)</f>
        <v>0</v>
      </c>
      <c r="CF50" s="10">
        <f t="shared" ref="CF50:CN50" si="47">COUNTIFS(CF29:CF46, $CD$50)</f>
        <v>0</v>
      </c>
      <c r="CG50" s="10">
        <f t="shared" si="47"/>
        <v>0</v>
      </c>
      <c r="CH50" s="10">
        <f t="shared" si="47"/>
        <v>2</v>
      </c>
      <c r="CI50" s="10">
        <f t="shared" si="47"/>
        <v>1</v>
      </c>
      <c r="CJ50" s="10">
        <f t="shared" si="47"/>
        <v>1</v>
      </c>
      <c r="CK50" s="10">
        <f t="shared" si="47"/>
        <v>2</v>
      </c>
      <c r="CL50" s="10">
        <f t="shared" si="47"/>
        <v>4</v>
      </c>
      <c r="CM50" s="10">
        <f t="shared" si="47"/>
        <v>2</v>
      </c>
      <c r="CN50" s="10">
        <f t="shared" si="47"/>
        <v>2</v>
      </c>
      <c r="CO50" s="29" t="s">
        <v>114</v>
      </c>
      <c r="CP50" s="10">
        <f t="shared" ref="CP50:CY50" si="48">COUNTIFS(CP30:CP47, $CO$50)</f>
        <v>7</v>
      </c>
      <c r="CQ50" s="10">
        <f t="shared" si="48"/>
        <v>4</v>
      </c>
      <c r="CR50" s="10">
        <f t="shared" si="48"/>
        <v>3</v>
      </c>
      <c r="CS50" s="10">
        <f t="shared" si="48"/>
        <v>8</v>
      </c>
      <c r="CT50" s="10">
        <f t="shared" si="48"/>
        <v>2</v>
      </c>
      <c r="CU50" s="10">
        <f t="shared" si="48"/>
        <v>2</v>
      </c>
      <c r="CV50" s="10">
        <f t="shared" si="48"/>
        <v>1</v>
      </c>
      <c r="CW50" s="10">
        <f t="shared" si="48"/>
        <v>2</v>
      </c>
      <c r="CX50" s="10">
        <f t="shared" si="48"/>
        <v>2</v>
      </c>
      <c r="CY50" s="10">
        <f t="shared" si="48"/>
        <v>3</v>
      </c>
      <c r="CZ50" s="29" t="s">
        <v>108</v>
      </c>
      <c r="DA50" s="10">
        <f>COUNTIFS(DA30:DA47, $CZ$50)</f>
        <v>2</v>
      </c>
      <c r="DB50" s="10">
        <f>COUNTIFS(DB30:DB47, $CZ$50)</f>
        <v>4</v>
      </c>
      <c r="DC50" s="10">
        <f>COUNTIFS(DC30:DC47, $CZ$50)</f>
        <v>5</v>
      </c>
      <c r="DD50" s="29" t="s">
        <v>133</v>
      </c>
      <c r="DE50" s="10">
        <f>COUNTIFS(DE30:DE47, $DD$50)</f>
        <v>10</v>
      </c>
      <c r="DF50" s="96">
        <f t="shared" si="22"/>
        <v>0.55555555555555558</v>
      </c>
      <c r="DG50" s="29" t="s">
        <v>145</v>
      </c>
      <c r="DH50" s="10">
        <v>1</v>
      </c>
      <c r="DI50" s="96">
        <f t="shared" si="23"/>
        <v>5.5555555555555552E-2</v>
      </c>
      <c r="DJ50" s="29" t="s">
        <v>108</v>
      </c>
      <c r="DK50" s="10">
        <f t="shared" ref="DK50:DT50" si="49">COUNTIFS(DK30:DK47, $DJ$50)</f>
        <v>11</v>
      </c>
      <c r="DL50" s="10">
        <f t="shared" si="49"/>
        <v>9</v>
      </c>
      <c r="DM50" s="10">
        <f t="shared" si="49"/>
        <v>2</v>
      </c>
      <c r="DN50" s="10">
        <f t="shared" si="49"/>
        <v>2</v>
      </c>
      <c r="DO50" s="10">
        <f t="shared" si="49"/>
        <v>2</v>
      </c>
      <c r="DP50" s="10">
        <f t="shared" si="49"/>
        <v>3</v>
      </c>
      <c r="DQ50" s="10">
        <f t="shared" si="49"/>
        <v>2</v>
      </c>
      <c r="DR50" s="10">
        <f t="shared" si="49"/>
        <v>2</v>
      </c>
      <c r="DS50" s="10">
        <f t="shared" si="49"/>
        <v>3</v>
      </c>
      <c r="DT50" s="10">
        <f t="shared" si="49"/>
        <v>3</v>
      </c>
      <c r="DU50" s="29" t="s">
        <v>108</v>
      </c>
      <c r="DV50" s="10">
        <f t="shared" ref="DV50:EE50" si="50">COUNTIFS(DV30:DV47, $DU$50)</f>
        <v>7</v>
      </c>
      <c r="DW50" s="10">
        <f t="shared" si="50"/>
        <v>5</v>
      </c>
      <c r="DX50" s="10">
        <f t="shared" si="50"/>
        <v>5</v>
      </c>
      <c r="DY50" s="10">
        <f t="shared" si="50"/>
        <v>2</v>
      </c>
      <c r="DZ50" s="10">
        <f t="shared" si="50"/>
        <v>1</v>
      </c>
      <c r="EA50" s="10">
        <f t="shared" si="50"/>
        <v>1</v>
      </c>
      <c r="EB50" s="10">
        <f t="shared" si="50"/>
        <v>1</v>
      </c>
      <c r="EC50" s="10">
        <f t="shared" si="50"/>
        <v>1</v>
      </c>
      <c r="ED50" s="10">
        <f t="shared" si="50"/>
        <v>1</v>
      </c>
      <c r="EE50" s="10">
        <f t="shared" si="50"/>
        <v>1</v>
      </c>
      <c r="EF50" s="29" t="s">
        <v>108</v>
      </c>
      <c r="EG50" s="10">
        <f>COUNTIFS(EG30:EG47, $EF$50)</f>
        <v>1</v>
      </c>
      <c r="EH50" s="10">
        <f t="shared" ref="EH50:EK50" si="51">COUNTIFS(EH30:EH47, $EF$50)</f>
        <v>1</v>
      </c>
      <c r="EI50" s="10">
        <f t="shared" si="51"/>
        <v>5</v>
      </c>
      <c r="EJ50" s="10">
        <f t="shared" si="51"/>
        <v>9</v>
      </c>
      <c r="EK50" s="10">
        <f t="shared" si="51"/>
        <v>8</v>
      </c>
      <c r="EL50" s="29" t="s">
        <v>108</v>
      </c>
      <c r="EM50" s="10">
        <f>COUNTIFS(EM30:EM47, $EL$50)</f>
        <v>0</v>
      </c>
      <c r="EN50" s="10">
        <f t="shared" ref="EN50:EQ50" si="52">COUNTIFS(EN30:EN47, $EL$50)</f>
        <v>2</v>
      </c>
      <c r="EO50" s="10">
        <f t="shared" si="52"/>
        <v>5</v>
      </c>
      <c r="EP50" s="10">
        <f t="shared" si="52"/>
        <v>9</v>
      </c>
      <c r="EQ50" s="10">
        <f t="shared" si="52"/>
        <v>8</v>
      </c>
      <c r="ER50" s="29" t="s">
        <v>108</v>
      </c>
      <c r="ES50" s="10">
        <f>COUNTIFS(ES30:ES47, $ER$50)</f>
        <v>2</v>
      </c>
      <c r="ET50" s="10">
        <f t="shared" ref="ET50:EW50" si="53">COUNTIFS(ET30:ET47, $ER$50)</f>
        <v>3</v>
      </c>
      <c r="EU50" s="10">
        <f t="shared" si="53"/>
        <v>5</v>
      </c>
      <c r="EV50" s="10">
        <f t="shared" si="53"/>
        <v>8</v>
      </c>
      <c r="EW50" s="10">
        <f t="shared" si="53"/>
        <v>8</v>
      </c>
      <c r="EX50" s="29" t="s">
        <v>252</v>
      </c>
      <c r="EY50" s="10">
        <f>COUNTIFS(EY30:EY47, $EX$50)</f>
        <v>0</v>
      </c>
      <c r="EZ50" s="96">
        <f t="shared" si="29"/>
        <v>0</v>
      </c>
      <c r="FA50" s="29" t="s">
        <v>87</v>
      </c>
      <c r="FB50" s="10">
        <f>COUNTA(FD30:FD47)</f>
        <v>2</v>
      </c>
      <c r="FC50" s="96">
        <f t="shared" si="30"/>
        <v>0.1</v>
      </c>
      <c r="FD50" s="27"/>
      <c r="FE50" s="27"/>
      <c r="FF50" s="27"/>
      <c r="FG50" s="29" t="s">
        <v>126</v>
      </c>
      <c r="FH50" s="10">
        <f t="shared" ref="FH50" si="54">COUNTIFS(FH30:FH47, $FG$50)</f>
        <v>0</v>
      </c>
      <c r="FI50" s="10">
        <f>COUNTIFS(FI30:FI47, $FG$50)</f>
        <v>9</v>
      </c>
      <c r="FJ50" s="10">
        <f t="shared" ref="FJ50:FS50" si="55">COUNTIFS(FJ30:FJ47, $FG$50)</f>
        <v>5</v>
      </c>
      <c r="FK50" s="10">
        <f t="shared" si="55"/>
        <v>7</v>
      </c>
      <c r="FL50" s="10">
        <f t="shared" si="55"/>
        <v>6</v>
      </c>
      <c r="FM50" s="10">
        <f t="shared" si="55"/>
        <v>4</v>
      </c>
      <c r="FN50" s="10">
        <f t="shared" si="55"/>
        <v>3</v>
      </c>
      <c r="FO50" s="10">
        <f t="shared" si="55"/>
        <v>1</v>
      </c>
      <c r="FP50" s="10">
        <f t="shared" si="55"/>
        <v>4</v>
      </c>
      <c r="FQ50" s="10">
        <f t="shared" si="55"/>
        <v>5</v>
      </c>
      <c r="FR50" s="10">
        <f t="shared" si="55"/>
        <v>3</v>
      </c>
      <c r="FS50" s="10">
        <f t="shared" si="55"/>
        <v>2</v>
      </c>
      <c r="FT50" s="29" t="s">
        <v>126</v>
      </c>
      <c r="FU50" s="10">
        <f t="shared" ref="FU50" si="56">COUNTIFS(FU30:FU47, $FT$50)</f>
        <v>0</v>
      </c>
      <c r="FV50" s="10">
        <f>COUNTIFS(FV30:FV47, $FT$50)</f>
        <v>6</v>
      </c>
      <c r="FW50" s="10">
        <f t="shared" ref="FW50:GD50" si="57">COUNTIFS(FW30:FW47, $FT$50)</f>
        <v>6</v>
      </c>
      <c r="FX50" s="10">
        <f t="shared" si="57"/>
        <v>7</v>
      </c>
      <c r="FY50" s="10">
        <f t="shared" si="57"/>
        <v>4</v>
      </c>
      <c r="FZ50" s="10">
        <f t="shared" si="57"/>
        <v>2</v>
      </c>
      <c r="GA50" s="10">
        <f t="shared" si="57"/>
        <v>6</v>
      </c>
      <c r="GB50" s="10">
        <f t="shared" si="57"/>
        <v>7</v>
      </c>
      <c r="GC50" s="10">
        <f t="shared" si="57"/>
        <v>4</v>
      </c>
      <c r="GD50" s="10">
        <f t="shared" si="57"/>
        <v>4</v>
      </c>
      <c r="GE50" s="29"/>
      <c r="GF50" s="29"/>
      <c r="GG50" s="29"/>
    </row>
    <row r="51" spans="1:189" x14ac:dyDescent="0.35">
      <c r="D51" s="29" t="s">
        <v>201</v>
      </c>
      <c r="E51" s="10">
        <f>COUNTIFS(F30:F47,D51)</f>
        <v>2</v>
      </c>
      <c r="F51" s="96">
        <f t="shared" si="33"/>
        <v>0.1111111111111111</v>
      </c>
      <c r="BN51" s="29" t="s">
        <v>116</v>
      </c>
      <c r="BO51" s="10">
        <f>COUNTIFS(BO29:BO46, $BN$52)</f>
        <v>0</v>
      </c>
      <c r="BP51" s="10">
        <f>COUNTIFS(BP29:BP46, $BN$52)</f>
        <v>0</v>
      </c>
      <c r="BQ51" s="10">
        <f>COUNTIFS(BQ29:BQ46, $BN$52)</f>
        <v>0</v>
      </c>
      <c r="BR51" s="10">
        <f>COUNTIFS(BR29:BR46, $BN$52)</f>
        <v>1</v>
      </c>
      <c r="BS51" s="29"/>
      <c r="BT51" s="29" t="s">
        <v>260</v>
      </c>
      <c r="BU51" s="69">
        <f>COUNTIFS(BU30:BU47, $BT$51)</f>
        <v>0</v>
      </c>
      <c r="BV51" s="69">
        <f t="shared" ref="BV51:BX51" si="58">COUNTIFS(BV30:BV47, $BT$51)</f>
        <v>1</v>
      </c>
      <c r="BW51" s="69">
        <f t="shared" si="58"/>
        <v>0</v>
      </c>
      <c r="BX51" s="69">
        <f t="shared" si="58"/>
        <v>0</v>
      </c>
      <c r="BY51" s="29" t="s">
        <v>116</v>
      </c>
      <c r="BZ51" s="10">
        <f t="shared" si="16"/>
        <v>2</v>
      </c>
      <c r="CA51" s="10">
        <f t="shared" si="17"/>
        <v>9</v>
      </c>
      <c r="CB51" s="10">
        <f t="shared" si="18"/>
        <v>11</v>
      </c>
      <c r="CC51" s="10">
        <f t="shared" si="19"/>
        <v>12</v>
      </c>
      <c r="CD51" s="29" t="s">
        <v>134</v>
      </c>
      <c r="CE51" s="10">
        <f>COUNTIFS(CE31:CE48, $CD$51)</f>
        <v>0</v>
      </c>
      <c r="CF51" s="10">
        <f t="shared" ref="CF51:CN51" si="59">COUNTIFS(CF31:CF48, $CD$51)</f>
        <v>0</v>
      </c>
      <c r="CG51" s="10">
        <f t="shared" si="59"/>
        <v>7</v>
      </c>
      <c r="CH51" s="10">
        <f t="shared" si="59"/>
        <v>9</v>
      </c>
      <c r="CI51" s="10">
        <f t="shared" si="59"/>
        <v>7</v>
      </c>
      <c r="CJ51" s="10">
        <f t="shared" si="59"/>
        <v>7</v>
      </c>
      <c r="CK51" s="10">
        <f t="shared" si="59"/>
        <v>1</v>
      </c>
      <c r="CL51" s="10">
        <f t="shared" si="59"/>
        <v>2</v>
      </c>
      <c r="CM51" s="10">
        <f t="shared" si="59"/>
        <v>8</v>
      </c>
      <c r="CN51" s="10">
        <f t="shared" si="59"/>
        <v>8</v>
      </c>
      <c r="CO51" s="29" t="s">
        <v>120</v>
      </c>
      <c r="CP51" s="10">
        <f t="shared" ref="CP51:CY51" si="60">COUNTIFS(CP30:CP47, $CO$51)</f>
        <v>2</v>
      </c>
      <c r="CQ51" s="10">
        <f t="shared" si="60"/>
        <v>5</v>
      </c>
      <c r="CR51" s="10">
        <f t="shared" si="60"/>
        <v>3</v>
      </c>
      <c r="CS51" s="10">
        <f t="shared" si="60"/>
        <v>2</v>
      </c>
      <c r="CT51" s="10">
        <f t="shared" si="60"/>
        <v>2</v>
      </c>
      <c r="CU51" s="10">
        <f t="shared" si="60"/>
        <v>2</v>
      </c>
      <c r="CV51" s="10">
        <f t="shared" si="60"/>
        <v>1</v>
      </c>
      <c r="CW51" s="10">
        <f t="shared" si="60"/>
        <v>3</v>
      </c>
      <c r="CX51" s="10">
        <f t="shared" si="60"/>
        <v>3</v>
      </c>
      <c r="CY51" s="10">
        <f t="shared" si="60"/>
        <v>2</v>
      </c>
      <c r="CZ51" s="29" t="s">
        <v>116</v>
      </c>
      <c r="DA51" s="10">
        <f>COUNTIFS(DA30:DA47, $CZ$51)</f>
        <v>0</v>
      </c>
      <c r="DB51" s="10">
        <f>COUNTIFS(DB30:DB47, $CZ$51)</f>
        <v>0</v>
      </c>
      <c r="DC51" s="10">
        <f>COUNTIFS(DC30:DC47, $CZ$51)</f>
        <v>2</v>
      </c>
      <c r="DD51" s="29" t="s">
        <v>250</v>
      </c>
      <c r="DE51" s="10">
        <f>COUNTIFS(DE30:DE48, $DD$51)</f>
        <v>0</v>
      </c>
      <c r="DF51" s="96">
        <f t="shared" si="22"/>
        <v>0</v>
      </c>
      <c r="DG51" s="29" t="s">
        <v>222</v>
      </c>
      <c r="DH51" s="10">
        <v>1</v>
      </c>
      <c r="DI51" s="96">
        <f t="shared" si="23"/>
        <v>5.5555555555555552E-2</v>
      </c>
      <c r="DJ51" s="29" t="s">
        <v>116</v>
      </c>
      <c r="DK51" s="10">
        <f t="shared" ref="DK51:DT51" si="61">COUNTIFS(DK30:DK47, $DJ$51)</f>
        <v>1</v>
      </c>
      <c r="DL51" s="10">
        <f t="shared" si="61"/>
        <v>1</v>
      </c>
      <c r="DM51" s="10">
        <f t="shared" si="61"/>
        <v>0</v>
      </c>
      <c r="DN51" s="10">
        <f t="shared" si="61"/>
        <v>0</v>
      </c>
      <c r="DO51" s="10">
        <f t="shared" si="61"/>
        <v>0</v>
      </c>
      <c r="DP51" s="10">
        <f t="shared" si="61"/>
        <v>2</v>
      </c>
      <c r="DQ51" s="10">
        <f t="shared" si="61"/>
        <v>1</v>
      </c>
      <c r="DR51" s="10">
        <f t="shared" si="61"/>
        <v>1</v>
      </c>
      <c r="DS51" s="10">
        <f t="shared" si="61"/>
        <v>3</v>
      </c>
      <c r="DT51" s="10">
        <f t="shared" si="61"/>
        <v>2</v>
      </c>
      <c r="DU51" s="29" t="s">
        <v>116</v>
      </c>
      <c r="DV51" s="10">
        <f t="shared" ref="DV51:EE51" si="62">COUNTIFS(DV30:DV47, $DU$51)</f>
        <v>0</v>
      </c>
      <c r="DW51" s="10">
        <f t="shared" si="62"/>
        <v>0</v>
      </c>
      <c r="DX51" s="10">
        <f t="shared" si="62"/>
        <v>0</v>
      </c>
      <c r="DY51" s="10">
        <f t="shared" si="62"/>
        <v>5</v>
      </c>
      <c r="DZ51" s="10">
        <f t="shared" si="62"/>
        <v>7</v>
      </c>
      <c r="EA51" s="10">
        <f t="shared" si="62"/>
        <v>7</v>
      </c>
      <c r="EB51" s="10">
        <f t="shared" si="62"/>
        <v>5</v>
      </c>
      <c r="EC51" s="10">
        <f t="shared" si="62"/>
        <v>6</v>
      </c>
      <c r="ED51" s="10">
        <f t="shared" si="62"/>
        <v>6</v>
      </c>
      <c r="EE51" s="10">
        <f t="shared" si="62"/>
        <v>5</v>
      </c>
      <c r="EF51" s="29" t="s">
        <v>116</v>
      </c>
      <c r="EG51" s="10">
        <f>COUNTIFS(EG30:EG47, $EF$51)</f>
        <v>0</v>
      </c>
      <c r="EH51" s="10">
        <f t="shared" ref="EH51:EK51" si="63">COUNTIFS(EH30:EH47, $EF$51)</f>
        <v>2</v>
      </c>
      <c r="EI51" s="10">
        <f t="shared" si="63"/>
        <v>3</v>
      </c>
      <c r="EJ51" s="10">
        <f t="shared" si="63"/>
        <v>4</v>
      </c>
      <c r="EK51" s="10">
        <f t="shared" si="63"/>
        <v>5</v>
      </c>
      <c r="EL51" s="29" t="s">
        <v>116</v>
      </c>
      <c r="EM51" s="10">
        <f>COUNTIFS(EM30:EM47, $EL$51)</f>
        <v>0</v>
      </c>
      <c r="EN51" s="10">
        <f t="shared" ref="EN51:EQ51" si="64">COUNTIFS(EN30:EN47, $EL$51)</f>
        <v>2</v>
      </c>
      <c r="EO51" s="10">
        <f t="shared" si="64"/>
        <v>3</v>
      </c>
      <c r="EP51" s="10">
        <f t="shared" si="64"/>
        <v>4</v>
      </c>
      <c r="EQ51" s="10">
        <f t="shared" si="64"/>
        <v>5</v>
      </c>
      <c r="ER51" s="29" t="s">
        <v>116</v>
      </c>
      <c r="ES51" s="10">
        <f>COUNTIFS(ES30:ES47, $ER$51)</f>
        <v>1</v>
      </c>
      <c r="ET51" s="10">
        <f t="shared" ref="ET51:EW51" si="65">COUNTIFS(ET30:ET47, $ER$51)</f>
        <v>2</v>
      </c>
      <c r="EU51" s="10">
        <f t="shared" si="65"/>
        <v>3</v>
      </c>
      <c r="EV51" s="10">
        <f t="shared" si="65"/>
        <v>4</v>
      </c>
      <c r="EW51" s="10">
        <f t="shared" si="65"/>
        <v>5</v>
      </c>
      <c r="EX51" s="29" t="s">
        <v>130</v>
      </c>
      <c r="EY51" s="10">
        <f>COUNTIFS(EY30:EY47, $EX$51)</f>
        <v>0</v>
      </c>
      <c r="EZ51" s="96">
        <f t="shared" si="29"/>
        <v>0</v>
      </c>
      <c r="FA51" s="29" t="s">
        <v>88</v>
      </c>
      <c r="FB51" s="10">
        <f>COUNTA(FE30:FE47)</f>
        <v>1</v>
      </c>
      <c r="FC51" s="96">
        <f t="shared" si="30"/>
        <v>0.05</v>
      </c>
      <c r="FD51" s="27"/>
      <c r="FE51" s="27"/>
      <c r="FF51" s="27"/>
      <c r="FG51" s="29" t="s">
        <v>127</v>
      </c>
      <c r="FH51" s="10">
        <f t="shared" ref="FH51" si="66">COUNTIFS(FH30:FH47, $FG$51)</f>
        <v>0</v>
      </c>
      <c r="FI51" s="10">
        <f>COUNTIFS(FI30:FI47, $FG$51)</f>
        <v>2</v>
      </c>
      <c r="FJ51" s="10">
        <f t="shared" ref="FJ51:FS51" si="67">COUNTIFS(FJ30:FJ47, $FG$51)</f>
        <v>1</v>
      </c>
      <c r="FK51" s="10">
        <f t="shared" si="67"/>
        <v>0</v>
      </c>
      <c r="FL51" s="10">
        <f t="shared" si="67"/>
        <v>0</v>
      </c>
      <c r="FM51" s="10">
        <f t="shared" si="67"/>
        <v>0</v>
      </c>
      <c r="FN51" s="10">
        <f t="shared" si="67"/>
        <v>1</v>
      </c>
      <c r="FO51" s="10">
        <f t="shared" si="67"/>
        <v>0</v>
      </c>
      <c r="FP51" s="10">
        <f t="shared" si="67"/>
        <v>1</v>
      </c>
      <c r="FQ51" s="10">
        <f t="shared" si="67"/>
        <v>0</v>
      </c>
      <c r="FR51" s="10">
        <f t="shared" si="67"/>
        <v>0</v>
      </c>
      <c r="FS51" s="10">
        <f t="shared" si="67"/>
        <v>0</v>
      </c>
      <c r="FT51" s="29" t="s">
        <v>127</v>
      </c>
      <c r="FU51" s="10">
        <f t="shared" ref="FU51" si="68">COUNTIFS(FU30:FU47, $FT$51)</f>
        <v>0</v>
      </c>
      <c r="FV51" s="10">
        <f>COUNTIFS(FV30:FV47, $FT$51)</f>
        <v>5</v>
      </c>
      <c r="FW51" s="10">
        <f t="shared" ref="FW51:GD51" si="69">COUNTIFS(FW30:FW47, $FT$51)</f>
        <v>2</v>
      </c>
      <c r="FX51" s="10">
        <f t="shared" si="69"/>
        <v>3</v>
      </c>
      <c r="FY51" s="10">
        <f t="shared" si="69"/>
        <v>6</v>
      </c>
      <c r="FZ51" s="10">
        <f t="shared" si="69"/>
        <v>3</v>
      </c>
      <c r="GA51" s="10">
        <f t="shared" si="69"/>
        <v>2</v>
      </c>
      <c r="GB51" s="10">
        <f t="shared" si="69"/>
        <v>7</v>
      </c>
      <c r="GC51" s="10">
        <f t="shared" si="69"/>
        <v>7</v>
      </c>
      <c r="GD51" s="10">
        <f t="shared" si="69"/>
        <v>6</v>
      </c>
      <c r="GE51" s="29"/>
      <c r="GF51" s="29"/>
      <c r="GG51" s="29"/>
    </row>
    <row r="52" spans="1:189" x14ac:dyDescent="0.35">
      <c r="E52"/>
      <c r="F52"/>
      <c r="BN52" s="29" t="s">
        <v>134</v>
      </c>
      <c r="BO52" s="10">
        <f>COUNTIFS(BO31:BO48, $BN$51)</f>
        <v>0</v>
      </c>
      <c r="BP52" s="10">
        <f>COUNTIFS(BP31:BP48, $BN$51)</f>
        <v>0</v>
      </c>
      <c r="BQ52" s="10">
        <f>COUNTIFS(BQ31:BQ48, $BN$51)</f>
        <v>1</v>
      </c>
      <c r="BR52" s="10">
        <f>COUNTIFS(BR31:BR48, $BN$51)</f>
        <v>1</v>
      </c>
      <c r="BS52" s="29"/>
      <c r="BT52" s="29" t="s">
        <v>116</v>
      </c>
      <c r="BU52" s="69">
        <v>1</v>
      </c>
      <c r="BV52" s="69">
        <v>6</v>
      </c>
      <c r="BW52" s="69">
        <v>9</v>
      </c>
      <c r="BX52" s="69">
        <v>10</v>
      </c>
      <c r="BY52" s="29" t="s">
        <v>134</v>
      </c>
      <c r="BZ52" s="10">
        <f t="shared" si="16"/>
        <v>0</v>
      </c>
      <c r="CA52" s="10">
        <f t="shared" si="17"/>
        <v>0</v>
      </c>
      <c r="CB52" s="10">
        <f t="shared" si="18"/>
        <v>0</v>
      </c>
      <c r="CC52" s="10">
        <f t="shared" si="19"/>
        <v>1</v>
      </c>
      <c r="CD52" s="29" t="s">
        <v>130</v>
      </c>
      <c r="CE52" s="10">
        <f t="shared" ref="CE52:CN52" si="70">COUNTIFS(CE30:CE47, $CD$52)</f>
        <v>0</v>
      </c>
      <c r="CF52" s="10">
        <f t="shared" si="70"/>
        <v>1</v>
      </c>
      <c r="CG52" s="10">
        <f t="shared" si="70"/>
        <v>1</v>
      </c>
      <c r="CH52" s="10">
        <f t="shared" si="70"/>
        <v>1</v>
      </c>
      <c r="CI52" s="10">
        <f t="shared" si="70"/>
        <v>1</v>
      </c>
      <c r="CJ52" s="10">
        <f t="shared" si="70"/>
        <v>1</v>
      </c>
      <c r="CK52" s="10">
        <f t="shared" si="70"/>
        <v>1</v>
      </c>
      <c r="CL52" s="10">
        <f t="shared" si="70"/>
        <v>1</v>
      </c>
      <c r="CM52" s="10">
        <f t="shared" si="70"/>
        <v>1</v>
      </c>
      <c r="CN52" s="10">
        <f t="shared" si="70"/>
        <v>1</v>
      </c>
      <c r="CO52" s="59" t="s">
        <v>121</v>
      </c>
      <c r="CP52" s="10">
        <f t="shared" ref="CP52:CY52" si="71">COUNTIFS(CP30:CP47, $CO$52)</f>
        <v>0</v>
      </c>
      <c r="CQ52" s="10">
        <f t="shared" si="71"/>
        <v>4</v>
      </c>
      <c r="CR52" s="10">
        <f t="shared" si="71"/>
        <v>11</v>
      </c>
      <c r="CS52" s="10">
        <f t="shared" si="71"/>
        <v>1</v>
      </c>
      <c r="CT52" s="10">
        <f t="shared" si="71"/>
        <v>13</v>
      </c>
      <c r="CU52" s="10">
        <f t="shared" si="71"/>
        <v>13</v>
      </c>
      <c r="CV52" s="10">
        <f t="shared" si="71"/>
        <v>14</v>
      </c>
      <c r="CW52" s="10">
        <f t="shared" si="71"/>
        <v>11</v>
      </c>
      <c r="CX52" s="10">
        <f t="shared" si="71"/>
        <v>11</v>
      </c>
      <c r="CY52" s="10">
        <f t="shared" si="71"/>
        <v>10</v>
      </c>
      <c r="CZ52" s="29" t="s">
        <v>130</v>
      </c>
      <c r="DA52" s="10">
        <f>COUNTIFS(DA30:DA47, $CZ$52)</f>
        <v>1</v>
      </c>
      <c r="DB52" s="10">
        <f>COUNTIFS(DB30:DB47, $CZ$52)</f>
        <v>1</v>
      </c>
      <c r="DC52" s="10">
        <f>COUNTIFS(DC30:DC47, $CZ$52)</f>
        <v>1</v>
      </c>
      <c r="DD52" s="29" t="s">
        <v>156</v>
      </c>
      <c r="DE52" s="10">
        <f>COUNTIFS(DE30:DE47, $DD$52)</f>
        <v>1</v>
      </c>
      <c r="DF52" s="96">
        <f t="shared" si="22"/>
        <v>5.5555555555555552E-2</v>
      </c>
      <c r="DG52" s="29" t="s">
        <v>153</v>
      </c>
      <c r="DH52" s="10">
        <v>1</v>
      </c>
      <c r="DI52" s="96">
        <f t="shared" si="23"/>
        <v>5.5555555555555552E-2</v>
      </c>
      <c r="DJ52" s="29" t="s">
        <v>130</v>
      </c>
      <c r="DK52" s="10">
        <f t="shared" ref="DK52:DT52" si="72">COUNTIFS(DK30:DK47, $DJ$52)</f>
        <v>1</v>
      </c>
      <c r="DL52" s="10">
        <f t="shared" si="72"/>
        <v>0</v>
      </c>
      <c r="DM52" s="10">
        <f t="shared" si="72"/>
        <v>2</v>
      </c>
      <c r="DN52" s="10">
        <f t="shared" si="72"/>
        <v>2</v>
      </c>
      <c r="DO52" s="10">
        <f t="shared" si="72"/>
        <v>2</v>
      </c>
      <c r="DP52" s="10">
        <f t="shared" si="72"/>
        <v>3</v>
      </c>
      <c r="DQ52" s="10">
        <f t="shared" si="72"/>
        <v>2</v>
      </c>
      <c r="DR52" s="10">
        <f t="shared" si="72"/>
        <v>2</v>
      </c>
      <c r="DS52" s="10">
        <f t="shared" si="72"/>
        <v>3</v>
      </c>
      <c r="DT52" s="10">
        <f t="shared" si="72"/>
        <v>2</v>
      </c>
      <c r="DU52" s="29" t="s">
        <v>130</v>
      </c>
      <c r="DV52" s="10">
        <f t="shared" ref="DV52:EE52" si="73">COUNTIFS(DV30:DV47, $DU$52)</f>
        <v>2</v>
      </c>
      <c r="DW52" s="10">
        <f t="shared" si="73"/>
        <v>1</v>
      </c>
      <c r="DX52" s="10">
        <f t="shared" si="73"/>
        <v>1</v>
      </c>
      <c r="DY52" s="10">
        <f t="shared" si="73"/>
        <v>3</v>
      </c>
      <c r="DZ52" s="10">
        <f t="shared" si="73"/>
        <v>4</v>
      </c>
      <c r="EA52" s="10">
        <f t="shared" si="73"/>
        <v>4</v>
      </c>
      <c r="EB52" s="10">
        <f t="shared" si="73"/>
        <v>3</v>
      </c>
      <c r="EC52" s="10">
        <f t="shared" si="73"/>
        <v>3</v>
      </c>
      <c r="ED52" s="10">
        <f t="shared" si="73"/>
        <v>3</v>
      </c>
      <c r="EE52" s="10">
        <f t="shared" si="73"/>
        <v>3</v>
      </c>
      <c r="EF52" s="29" t="s">
        <v>134</v>
      </c>
      <c r="EG52" s="10">
        <f>COUNTIFS(EG30:EG47, $EF$52)</f>
        <v>1</v>
      </c>
      <c r="EH52" s="10">
        <f>COUNTIFS(EH30:EH47, $EF$52)</f>
        <v>0</v>
      </c>
      <c r="EI52" s="10">
        <f>COUNTIFS(EI30:EI47, $EF$52)</f>
        <v>0</v>
      </c>
      <c r="EJ52" s="10">
        <f>COUNTIFS(EJ30:EJ47, $EF$52)</f>
        <v>0</v>
      </c>
      <c r="EK52" s="10">
        <f>COUNTIFS(EK30:EK47, $EF$52)</f>
        <v>1</v>
      </c>
      <c r="EL52" s="29" t="s">
        <v>134</v>
      </c>
      <c r="EM52" s="10">
        <f>COUNTIFS(EM30:EM47, $EL$52)</f>
        <v>0</v>
      </c>
      <c r="EN52" s="10">
        <f>COUNTIFS(EN30:EN47, $EL$52)</f>
        <v>0</v>
      </c>
      <c r="EO52" s="10">
        <f>COUNTIFS(EO30:EO47, $EL$52)</f>
        <v>0</v>
      </c>
      <c r="EP52" s="10">
        <f>COUNTIFS(EP30:EP47, $EL$52)</f>
        <v>0</v>
      </c>
      <c r="EQ52" s="10">
        <f>COUNTIFS(EQ30:EQ47, $EL$52)</f>
        <v>1</v>
      </c>
      <c r="ER52" s="29" t="s">
        <v>134</v>
      </c>
      <c r="ES52" s="10">
        <f>COUNTIFS(ES30:ES47, $ER$52)</f>
        <v>0</v>
      </c>
      <c r="ET52" s="10">
        <f>COUNTIFS(ET30:ET47, $ER$52)</f>
        <v>0</v>
      </c>
      <c r="EU52" s="10">
        <f>COUNTIFS(EU30:EU47, $ER$52)</f>
        <v>1</v>
      </c>
      <c r="EV52" s="10">
        <f>COUNTIFS(EV30:EV47, $ER$52)</f>
        <v>1</v>
      </c>
      <c r="EW52" s="10">
        <f>COUNTIFS(EW30:EW47, $ER$52)</f>
        <v>2</v>
      </c>
      <c r="EX52" s="47" t="s">
        <v>206</v>
      </c>
      <c r="EY52" s="48">
        <f>COUNTBLANK(EY30:EY47)</f>
        <v>1</v>
      </c>
      <c r="EZ52" s="97">
        <f t="shared" si="29"/>
        <v>5.5555555555555552E-2</v>
      </c>
      <c r="FA52" s="29" t="s">
        <v>254</v>
      </c>
      <c r="FB52" s="10">
        <v>1</v>
      </c>
      <c r="FC52" s="96">
        <f t="shared" si="30"/>
        <v>0.05</v>
      </c>
      <c r="FD52" s="27"/>
      <c r="FE52" s="27"/>
      <c r="FF52" s="27"/>
      <c r="FG52" s="29" t="s">
        <v>116</v>
      </c>
      <c r="FH52" s="10">
        <f t="shared" ref="FH52:FS52" si="74">COUNTIFS(FH30:FH47, $FG$52)</f>
        <v>0</v>
      </c>
      <c r="FI52" s="10">
        <f t="shared" si="74"/>
        <v>0</v>
      </c>
      <c r="FJ52" s="10">
        <f t="shared" si="74"/>
        <v>1</v>
      </c>
      <c r="FK52" s="10">
        <f t="shared" si="74"/>
        <v>0</v>
      </c>
      <c r="FL52" s="10">
        <f t="shared" si="74"/>
        <v>0</v>
      </c>
      <c r="FM52" s="10">
        <f t="shared" si="74"/>
        <v>1</v>
      </c>
      <c r="FN52" s="10">
        <f t="shared" si="74"/>
        <v>3</v>
      </c>
      <c r="FO52" s="10">
        <f t="shared" si="74"/>
        <v>1</v>
      </c>
      <c r="FP52" s="10">
        <f t="shared" si="74"/>
        <v>1</v>
      </c>
      <c r="FQ52" s="10">
        <f t="shared" si="74"/>
        <v>0</v>
      </c>
      <c r="FR52" s="10">
        <f t="shared" si="74"/>
        <v>2</v>
      </c>
      <c r="FS52" s="10">
        <f t="shared" si="74"/>
        <v>1</v>
      </c>
      <c r="FT52" s="29" t="s">
        <v>116</v>
      </c>
      <c r="FU52" s="10">
        <f t="shared" ref="FU52:GD52" si="75">COUNTIFS(FU30:FU47, $FT$52)</f>
        <v>0</v>
      </c>
      <c r="FV52" s="10">
        <f t="shared" si="75"/>
        <v>0</v>
      </c>
      <c r="FW52" s="10">
        <f t="shared" si="75"/>
        <v>0</v>
      </c>
      <c r="FX52" s="10">
        <f t="shared" si="75"/>
        <v>0</v>
      </c>
      <c r="FY52" s="10">
        <f t="shared" si="75"/>
        <v>0</v>
      </c>
      <c r="FZ52" s="10">
        <f t="shared" si="75"/>
        <v>0</v>
      </c>
      <c r="GA52" s="10">
        <f t="shared" si="75"/>
        <v>0</v>
      </c>
      <c r="GB52" s="10">
        <f t="shared" si="75"/>
        <v>0</v>
      </c>
      <c r="GC52" s="10">
        <f t="shared" si="75"/>
        <v>2</v>
      </c>
      <c r="GD52" s="10">
        <f t="shared" si="75"/>
        <v>2</v>
      </c>
      <c r="GE52" s="29"/>
      <c r="GF52" s="29"/>
      <c r="GG52" s="29"/>
    </row>
    <row r="53" spans="1:189" x14ac:dyDescent="0.35">
      <c r="E53"/>
      <c r="J53" s="29" t="s">
        <v>210</v>
      </c>
      <c r="K53" s="27" t="s">
        <v>203</v>
      </c>
      <c r="L53" s="27" t="s">
        <v>204</v>
      </c>
      <c r="M53" s="27" t="s">
        <v>205</v>
      </c>
      <c r="N53" s="27" t="s">
        <v>344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27" t="s">
        <v>344</v>
      </c>
      <c r="AA53" s="48" t="s">
        <v>202</v>
      </c>
      <c r="BN53" s="29" t="s">
        <v>130</v>
      </c>
      <c r="BO53" s="10">
        <f>COUNTIFS(BO30:BO47, $BN$53)</f>
        <v>0</v>
      </c>
      <c r="BP53" s="10">
        <f>COUNTIFS(BP30:BP47, $BN$53)</f>
        <v>0</v>
      </c>
      <c r="BQ53" s="10">
        <f>COUNTIFS(BQ30:BQ47, $BN$53)</f>
        <v>0</v>
      </c>
      <c r="BR53" s="10">
        <f>COUNTIFS(BR30:BR47, $BN$53)</f>
        <v>0</v>
      </c>
      <c r="BS53" s="29"/>
      <c r="BT53" s="29" t="s">
        <v>134</v>
      </c>
      <c r="BU53" s="69">
        <f>COUNTIFS(BU30:BU47, $BT$53)</f>
        <v>0</v>
      </c>
      <c r="BV53" s="69">
        <f>COUNTIFS(BV30:BV47, $BT$53)</f>
        <v>0</v>
      </c>
      <c r="BW53" s="69">
        <f>COUNTIFS(BW30:BW47, $BT$53)</f>
        <v>0</v>
      </c>
      <c r="BX53" s="69">
        <f>COUNTIFS(BX30:BX47, $BT$53)</f>
        <v>0</v>
      </c>
      <c r="BY53" s="29" t="s">
        <v>130</v>
      </c>
      <c r="BZ53" s="10">
        <f t="shared" si="16"/>
        <v>0</v>
      </c>
      <c r="CA53" s="10">
        <f t="shared" si="17"/>
        <v>0</v>
      </c>
      <c r="CB53" s="10">
        <f t="shared" si="18"/>
        <v>1</v>
      </c>
      <c r="CC53" s="10">
        <f t="shared" si="19"/>
        <v>1</v>
      </c>
      <c r="CD53" s="47" t="s">
        <v>206</v>
      </c>
      <c r="CE53" s="48">
        <f t="shared" ref="CE53:CN53" si="76">COUNTBLANK(CE30:CE47)</f>
        <v>0</v>
      </c>
      <c r="CF53" s="48">
        <f t="shared" si="76"/>
        <v>4</v>
      </c>
      <c r="CG53" s="48">
        <f t="shared" si="76"/>
        <v>2</v>
      </c>
      <c r="CH53" s="48">
        <f t="shared" si="76"/>
        <v>5</v>
      </c>
      <c r="CI53" s="48">
        <f t="shared" si="76"/>
        <v>4</v>
      </c>
      <c r="CJ53" s="48">
        <f t="shared" si="76"/>
        <v>5</v>
      </c>
      <c r="CK53" s="48">
        <f t="shared" si="76"/>
        <v>3</v>
      </c>
      <c r="CL53" s="48">
        <f t="shared" si="76"/>
        <v>3</v>
      </c>
      <c r="CM53" s="48">
        <f t="shared" si="76"/>
        <v>5</v>
      </c>
      <c r="CN53" s="48">
        <f t="shared" si="76"/>
        <v>4</v>
      </c>
      <c r="CO53" s="47" t="s">
        <v>206</v>
      </c>
      <c r="CP53" s="48">
        <f t="shared" ref="CP53:CY53" si="77">COUNTBLANK(CP30:CP47)</f>
        <v>0</v>
      </c>
      <c r="CQ53" s="48">
        <f t="shared" si="77"/>
        <v>0</v>
      </c>
      <c r="CR53" s="48">
        <f t="shared" si="77"/>
        <v>0</v>
      </c>
      <c r="CS53" s="48">
        <f t="shared" si="77"/>
        <v>0</v>
      </c>
      <c r="CT53" s="48">
        <f t="shared" si="77"/>
        <v>0</v>
      </c>
      <c r="CU53" s="48">
        <f t="shared" si="77"/>
        <v>0</v>
      </c>
      <c r="CV53" s="48">
        <f t="shared" si="77"/>
        <v>1</v>
      </c>
      <c r="CW53" s="48">
        <f t="shared" si="77"/>
        <v>0</v>
      </c>
      <c r="CX53" s="48">
        <f t="shared" si="77"/>
        <v>0</v>
      </c>
      <c r="CY53" s="48">
        <f t="shared" si="77"/>
        <v>0</v>
      </c>
      <c r="CZ53" s="47" t="s">
        <v>206</v>
      </c>
      <c r="DA53" s="48">
        <f>COUNTBLANK(DA30:DA47)</f>
        <v>0</v>
      </c>
      <c r="DB53" s="48">
        <f>COUNTBLANK(DB30:DB47)</f>
        <v>0</v>
      </c>
      <c r="DC53" s="48">
        <f>COUNTBLANK(DC30:DC47)</f>
        <v>0</v>
      </c>
      <c r="DD53" s="29" t="s">
        <v>167</v>
      </c>
      <c r="DE53" s="10">
        <f>COUNTIFS(DE32:DE50, $DD$53)</f>
        <v>1</v>
      </c>
      <c r="DF53" s="96">
        <f t="shared" si="22"/>
        <v>5.5555555555555552E-2</v>
      </c>
      <c r="DG53" s="29" t="s">
        <v>223</v>
      </c>
      <c r="DH53" s="10">
        <v>1</v>
      </c>
      <c r="DI53" s="96">
        <f t="shared" si="23"/>
        <v>5.5555555555555552E-2</v>
      </c>
      <c r="DJ53" s="47" t="s">
        <v>206</v>
      </c>
      <c r="DK53" s="48">
        <f t="shared" ref="DK53:DT53" si="78">COUNTBLANK(DK30:DK47)</f>
        <v>0</v>
      </c>
      <c r="DL53" s="48">
        <f t="shared" si="78"/>
        <v>0</v>
      </c>
      <c r="DM53" s="48">
        <f t="shared" si="78"/>
        <v>1</v>
      </c>
      <c r="DN53" s="48">
        <f t="shared" si="78"/>
        <v>1</v>
      </c>
      <c r="DO53" s="48">
        <f t="shared" si="78"/>
        <v>1</v>
      </c>
      <c r="DP53" s="48">
        <f t="shared" si="78"/>
        <v>0</v>
      </c>
      <c r="DQ53" s="48">
        <f t="shared" si="78"/>
        <v>1</v>
      </c>
      <c r="DR53" s="48">
        <f t="shared" si="78"/>
        <v>1</v>
      </c>
      <c r="DS53" s="48">
        <f t="shared" si="78"/>
        <v>0</v>
      </c>
      <c r="DT53" s="48">
        <f t="shared" si="78"/>
        <v>0</v>
      </c>
      <c r="DU53" s="47" t="s">
        <v>206</v>
      </c>
      <c r="DV53" s="48">
        <f t="shared" ref="DV53:EE53" si="79">COUNTBLANK(DV30:DV47)</f>
        <v>0</v>
      </c>
      <c r="DW53" s="48">
        <f t="shared" si="79"/>
        <v>0</v>
      </c>
      <c r="DX53" s="48">
        <f t="shared" si="79"/>
        <v>0</v>
      </c>
      <c r="DY53" s="48">
        <f t="shared" si="79"/>
        <v>1</v>
      </c>
      <c r="DZ53" s="48">
        <f t="shared" si="79"/>
        <v>1</v>
      </c>
      <c r="EA53" s="48">
        <f t="shared" si="79"/>
        <v>1</v>
      </c>
      <c r="EB53" s="48">
        <f t="shared" si="79"/>
        <v>1</v>
      </c>
      <c r="EC53" s="48">
        <f t="shared" si="79"/>
        <v>1</v>
      </c>
      <c r="ED53" s="48">
        <f t="shared" si="79"/>
        <v>1</v>
      </c>
      <c r="EE53" s="48">
        <f t="shared" si="79"/>
        <v>1</v>
      </c>
      <c r="EF53" s="29" t="s">
        <v>130</v>
      </c>
      <c r="EG53" s="10">
        <f>COUNTIFS(EG7:EG48, $EF$53)</f>
        <v>1</v>
      </c>
      <c r="EH53" s="10">
        <f>COUNTIFS(EH7:EH48, $EF$53)</f>
        <v>2</v>
      </c>
      <c r="EI53" s="10">
        <f>COUNTIFS(EI7:EI48, $EF$53)</f>
        <v>3</v>
      </c>
      <c r="EJ53" s="10">
        <f>COUNTIFS(EJ7:EJ48, $EF$53)</f>
        <v>3</v>
      </c>
      <c r="EK53" s="10">
        <f>COUNTIFS(EK7:EK48, $EF$53)</f>
        <v>3</v>
      </c>
      <c r="EL53" s="29" t="s">
        <v>130</v>
      </c>
      <c r="EM53" s="10">
        <f>COUNTIFS(EM31:EM48, $EL$53)</f>
        <v>1</v>
      </c>
      <c r="EN53" s="10">
        <f>COUNTIFS(EN31:EN48, $EL$53)</f>
        <v>2</v>
      </c>
      <c r="EO53" s="10">
        <f>COUNTIFS(EO31:EO48, $EL$53)</f>
        <v>2</v>
      </c>
      <c r="EP53" s="10">
        <f>COUNTIFS(EP31:EP48, $EL$53)</f>
        <v>3</v>
      </c>
      <c r="EQ53" s="10">
        <f>COUNTIFS(EQ31:EQ48, $EL$53)</f>
        <v>3</v>
      </c>
      <c r="ER53" s="29" t="s">
        <v>130</v>
      </c>
      <c r="ES53" s="10">
        <f>COUNTIFS(ES31:ES48, $ER$53)</f>
        <v>1</v>
      </c>
      <c r="ET53" s="10">
        <f>COUNTIFS(ET31:ET48, $ER$53)</f>
        <v>2</v>
      </c>
      <c r="EU53" s="10">
        <f>COUNTIFS(EU31:EU48, $ER$53)</f>
        <v>2</v>
      </c>
      <c r="EV53" s="10">
        <f>COUNTIFS(EV31:EV48, $ER$53)</f>
        <v>2</v>
      </c>
      <c r="EW53" s="10">
        <f>COUNTIFS(EW31:EW48, $ER$53)</f>
        <v>2</v>
      </c>
      <c r="EX53" s="47" t="s">
        <v>202</v>
      </c>
      <c r="EY53" s="48">
        <f>SUM(EY48:EY52)</f>
        <v>18</v>
      </c>
      <c r="EZ53" s="97">
        <f t="shared" si="29"/>
        <v>1</v>
      </c>
      <c r="FA53" s="29" t="s">
        <v>171</v>
      </c>
      <c r="FB53" s="10">
        <v>1</v>
      </c>
      <c r="FC53" s="96">
        <f t="shared" si="30"/>
        <v>0.05</v>
      </c>
      <c r="FD53" s="27"/>
      <c r="FE53" s="27"/>
      <c r="FF53" s="27"/>
      <c r="FG53" s="29" t="s">
        <v>130</v>
      </c>
      <c r="FH53" s="10">
        <f t="shared" ref="FH53:FS53" si="80">COUNTIFS(FH30:FH47, $FG$53)</f>
        <v>0</v>
      </c>
      <c r="FI53" s="10">
        <f t="shared" si="80"/>
        <v>1</v>
      </c>
      <c r="FJ53" s="10">
        <f t="shared" si="80"/>
        <v>0</v>
      </c>
      <c r="FK53" s="10">
        <f t="shared" si="80"/>
        <v>0</v>
      </c>
      <c r="FL53" s="10">
        <f t="shared" si="80"/>
        <v>0</v>
      </c>
      <c r="FM53" s="10">
        <f t="shared" si="80"/>
        <v>0</v>
      </c>
      <c r="FN53" s="10">
        <f t="shared" si="80"/>
        <v>1</v>
      </c>
      <c r="FO53" s="10">
        <f t="shared" si="80"/>
        <v>0</v>
      </c>
      <c r="FP53" s="10">
        <f t="shared" si="80"/>
        <v>0</v>
      </c>
      <c r="FQ53" s="10">
        <f t="shared" si="80"/>
        <v>0</v>
      </c>
      <c r="FR53" s="10">
        <f t="shared" si="80"/>
        <v>1</v>
      </c>
      <c r="FS53" s="10">
        <f t="shared" si="80"/>
        <v>1</v>
      </c>
      <c r="FT53" s="29" t="s">
        <v>130</v>
      </c>
      <c r="FU53" s="10">
        <f t="shared" ref="FU53:GD53" si="81">COUNTIFS(FU30:FU47, $FT$53)</f>
        <v>0</v>
      </c>
      <c r="FV53" s="10">
        <f t="shared" si="81"/>
        <v>1</v>
      </c>
      <c r="FW53" s="10">
        <f t="shared" si="81"/>
        <v>1</v>
      </c>
      <c r="FX53" s="10">
        <f t="shared" si="81"/>
        <v>0</v>
      </c>
      <c r="FY53" s="10">
        <f t="shared" si="81"/>
        <v>0</v>
      </c>
      <c r="FZ53" s="10">
        <f t="shared" si="81"/>
        <v>0</v>
      </c>
      <c r="GA53" s="10">
        <f t="shared" si="81"/>
        <v>0</v>
      </c>
      <c r="GB53" s="10">
        <f t="shared" si="81"/>
        <v>0</v>
      </c>
      <c r="GC53" s="10">
        <f t="shared" si="81"/>
        <v>0</v>
      </c>
      <c r="GD53" s="10">
        <f t="shared" si="81"/>
        <v>0</v>
      </c>
      <c r="GE53" s="29"/>
      <c r="GF53" s="29"/>
      <c r="GG53" s="29"/>
    </row>
    <row r="54" spans="1:189" x14ac:dyDescent="0.35">
      <c r="F54" s="29" t="s">
        <v>263</v>
      </c>
      <c r="G54" s="10">
        <f>COUNTIFS(G30:G47,"&gt;=75")</f>
        <v>5</v>
      </c>
      <c r="H54" s="96">
        <f t="shared" ref="H54:H59" si="82">G54/$G$59</f>
        <v>0.27777777777777779</v>
      </c>
      <c r="J54" s="29" t="s">
        <v>181</v>
      </c>
      <c r="K54" s="15">
        <f>I48</f>
        <v>4</v>
      </c>
      <c r="L54" s="15">
        <f>K48</f>
        <v>0</v>
      </c>
      <c r="M54" s="15">
        <f>M48</f>
        <v>8</v>
      </c>
      <c r="N54" s="10">
        <f>N49</f>
        <v>6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54">
        <f>SUM(K54:N54)</f>
        <v>18</v>
      </c>
      <c r="BN54" s="47" t="s">
        <v>206</v>
      </c>
      <c r="BO54" s="48">
        <f>COUNTBLANK(BO30:BO47)</f>
        <v>0</v>
      </c>
      <c r="BP54" s="48">
        <f>COUNTBLANK(BP30:BP47)</f>
        <v>0</v>
      </c>
      <c r="BQ54" s="48">
        <f>COUNTBLANK(BQ30:BQ47)</f>
        <v>0</v>
      </c>
      <c r="BR54" s="48">
        <f>COUNTBLANK(BR30:BR47)</f>
        <v>0</v>
      </c>
      <c r="BS54" s="47"/>
      <c r="BT54" s="29" t="s">
        <v>262</v>
      </c>
      <c r="BU54" s="69">
        <v>0</v>
      </c>
      <c r="BV54" s="69">
        <v>0</v>
      </c>
      <c r="BW54" s="69">
        <v>1</v>
      </c>
      <c r="BX54" s="69">
        <v>2</v>
      </c>
      <c r="BY54" s="47" t="s">
        <v>206</v>
      </c>
      <c r="BZ54" s="48">
        <f>COUNTBLANK(BZ30:BZ47)</f>
        <v>1</v>
      </c>
      <c r="CA54" s="48">
        <f>COUNTBLANK(CA30:CA47)</f>
        <v>1</v>
      </c>
      <c r="CB54" s="48">
        <f>COUNTBLANK(CB30:CB47)</f>
        <v>1</v>
      </c>
      <c r="CC54" s="48">
        <f>COUNTBLANK(CC30:CC47)</f>
        <v>1</v>
      </c>
      <c r="CD54" s="47" t="s">
        <v>202</v>
      </c>
      <c r="CE54" s="48">
        <f t="shared" ref="CE54:CN54" si="83">SUM(CE48:CE53)</f>
        <v>18</v>
      </c>
      <c r="CF54" s="48">
        <f t="shared" si="83"/>
        <v>18</v>
      </c>
      <c r="CG54" s="48">
        <f t="shared" si="83"/>
        <v>18</v>
      </c>
      <c r="CH54" s="48">
        <f t="shared" si="83"/>
        <v>18</v>
      </c>
      <c r="CI54" s="48">
        <f t="shared" si="83"/>
        <v>18</v>
      </c>
      <c r="CJ54" s="48">
        <f t="shared" si="83"/>
        <v>18</v>
      </c>
      <c r="CK54" s="48">
        <f t="shared" si="83"/>
        <v>18</v>
      </c>
      <c r="CL54" s="48">
        <f t="shared" si="83"/>
        <v>18</v>
      </c>
      <c r="CM54" s="48">
        <f t="shared" si="83"/>
        <v>18</v>
      </c>
      <c r="CN54" s="48">
        <f t="shared" si="83"/>
        <v>18</v>
      </c>
      <c r="CO54" s="47" t="s">
        <v>202</v>
      </c>
      <c r="CP54" s="48">
        <f t="shared" ref="CP54:CY54" si="84">SUM(CP48:CP53)</f>
        <v>18</v>
      </c>
      <c r="CQ54" s="48">
        <f t="shared" si="84"/>
        <v>18</v>
      </c>
      <c r="CR54" s="48">
        <f t="shared" si="84"/>
        <v>18</v>
      </c>
      <c r="CS54" s="48">
        <f t="shared" si="84"/>
        <v>18</v>
      </c>
      <c r="CT54" s="48">
        <f t="shared" si="84"/>
        <v>18</v>
      </c>
      <c r="CU54" s="48">
        <f t="shared" si="84"/>
        <v>18</v>
      </c>
      <c r="CV54" s="48">
        <f t="shared" si="84"/>
        <v>18</v>
      </c>
      <c r="CW54" s="48">
        <f t="shared" si="84"/>
        <v>18</v>
      </c>
      <c r="CX54" s="48">
        <f t="shared" si="84"/>
        <v>18</v>
      </c>
      <c r="CY54" s="48">
        <f t="shared" si="84"/>
        <v>18</v>
      </c>
      <c r="CZ54" s="47" t="s">
        <v>202</v>
      </c>
      <c r="DA54" s="48">
        <f>SUM(DA48:DA53)</f>
        <v>18</v>
      </c>
      <c r="DB54" s="48">
        <f>SUM(DB48:DB53)</f>
        <v>18</v>
      </c>
      <c r="DC54" s="48">
        <f>SUM(DC48:DC53)</f>
        <v>18</v>
      </c>
      <c r="DD54" s="29" t="s">
        <v>122</v>
      </c>
      <c r="DE54" s="10">
        <v>1</v>
      </c>
      <c r="DF54" s="96">
        <f t="shared" si="22"/>
        <v>5.5555555555555552E-2</v>
      </c>
      <c r="DG54" s="29" t="s">
        <v>171</v>
      </c>
      <c r="DH54" s="10">
        <v>2</v>
      </c>
      <c r="DI54" s="96">
        <f t="shared" si="23"/>
        <v>0.1111111111111111</v>
      </c>
      <c r="DJ54" s="47" t="s">
        <v>202</v>
      </c>
      <c r="DK54" s="48">
        <f t="shared" ref="DK54:DT54" si="85">SUM(DK48:DK53)</f>
        <v>18</v>
      </c>
      <c r="DL54" s="48">
        <f t="shared" si="85"/>
        <v>18</v>
      </c>
      <c r="DM54" s="48">
        <f t="shared" si="85"/>
        <v>18</v>
      </c>
      <c r="DN54" s="48">
        <f t="shared" si="85"/>
        <v>18</v>
      </c>
      <c r="DO54" s="48">
        <f t="shared" si="85"/>
        <v>18</v>
      </c>
      <c r="DP54" s="48">
        <f t="shared" si="85"/>
        <v>18</v>
      </c>
      <c r="DQ54" s="48">
        <f t="shared" si="85"/>
        <v>18</v>
      </c>
      <c r="DR54" s="48">
        <f t="shared" si="85"/>
        <v>18</v>
      </c>
      <c r="DS54" s="48">
        <f t="shared" si="85"/>
        <v>18</v>
      </c>
      <c r="DT54" s="48">
        <f t="shared" si="85"/>
        <v>18</v>
      </c>
      <c r="DU54" s="47" t="s">
        <v>202</v>
      </c>
      <c r="DV54" s="48">
        <f t="shared" ref="DV54:EE54" si="86">SUM(DV48:DV53)</f>
        <v>18</v>
      </c>
      <c r="DW54" s="48">
        <f t="shared" si="86"/>
        <v>18</v>
      </c>
      <c r="DX54" s="48">
        <f t="shared" si="86"/>
        <v>18</v>
      </c>
      <c r="DY54" s="48">
        <f t="shared" si="86"/>
        <v>18</v>
      </c>
      <c r="DZ54" s="48">
        <f t="shared" si="86"/>
        <v>18</v>
      </c>
      <c r="EA54" s="48">
        <f t="shared" si="86"/>
        <v>18</v>
      </c>
      <c r="EB54" s="48">
        <f t="shared" si="86"/>
        <v>18</v>
      </c>
      <c r="EC54" s="48">
        <f t="shared" si="86"/>
        <v>18</v>
      </c>
      <c r="ED54" s="48">
        <f t="shared" si="86"/>
        <v>18</v>
      </c>
      <c r="EE54" s="48">
        <f t="shared" si="86"/>
        <v>18</v>
      </c>
      <c r="EF54" s="47" t="s">
        <v>206</v>
      </c>
      <c r="EG54" s="48">
        <f>COUNTBLANK(EG30:EG47)</f>
        <v>1</v>
      </c>
      <c r="EH54" s="48">
        <f>COUNTBLANK(EH30:EH47)</f>
        <v>2</v>
      </c>
      <c r="EI54" s="48">
        <f>COUNTBLANK(EI30:EI47)</f>
        <v>1</v>
      </c>
      <c r="EJ54" s="48">
        <f>COUNTBLANK(EJ30:EJ47)</f>
        <v>1</v>
      </c>
      <c r="EK54" s="48">
        <f>COUNTBLANK(EK30:EK47)</f>
        <v>1</v>
      </c>
      <c r="EL54" s="47" t="s">
        <v>206</v>
      </c>
      <c r="EM54" s="48">
        <f>COUNTBLANK(EM31:EM47)</f>
        <v>1</v>
      </c>
      <c r="EN54" s="48">
        <f>COUNTBLANK(EN31:EN47)</f>
        <v>2</v>
      </c>
      <c r="EO54" s="48">
        <f>COUNTBLANK(EO31:EO47)</f>
        <v>1</v>
      </c>
      <c r="EP54" s="48">
        <f>COUNTBLANK(EP31:EP47)</f>
        <v>1</v>
      </c>
      <c r="EQ54" s="48">
        <f>COUNTBLANK(EQ31:EQ47)</f>
        <v>1</v>
      </c>
      <c r="ER54" s="47" t="s">
        <v>206</v>
      </c>
      <c r="ES54" s="48">
        <f>COUNTBLANK(ES31:ES47)</f>
        <v>1</v>
      </c>
      <c r="ET54" s="48">
        <f>COUNTBLANK(ET31:ET47)</f>
        <v>1</v>
      </c>
      <c r="EU54" s="48">
        <f>COUNTBLANK(EU31:EU47)</f>
        <v>1</v>
      </c>
      <c r="EV54" s="48">
        <f>COUNTBLANK(EV31:EV47)</f>
        <v>1</v>
      </c>
      <c r="EW54" s="48">
        <f>COUNTBLANK(EW31:EW47)</f>
        <v>1</v>
      </c>
      <c r="FA54" s="47" t="s">
        <v>202</v>
      </c>
      <c r="FB54" s="48">
        <f>SUM(FB48:FB53)</f>
        <v>20</v>
      </c>
      <c r="FC54" s="97">
        <f t="shared" si="30"/>
        <v>1</v>
      </c>
      <c r="FG54" s="47" t="s">
        <v>206</v>
      </c>
      <c r="FH54" s="48">
        <f t="shared" ref="FH54:FS54" si="87">COUNTBLANK(FH30:FH47)</f>
        <v>18</v>
      </c>
      <c r="FI54" s="48">
        <f t="shared" si="87"/>
        <v>2</v>
      </c>
      <c r="FJ54" s="48">
        <f t="shared" si="87"/>
        <v>2</v>
      </c>
      <c r="FK54" s="48">
        <f t="shared" si="87"/>
        <v>2</v>
      </c>
      <c r="FL54" s="48">
        <f t="shared" si="87"/>
        <v>2</v>
      </c>
      <c r="FM54" s="48">
        <f t="shared" si="87"/>
        <v>2</v>
      </c>
      <c r="FN54" s="48">
        <f t="shared" si="87"/>
        <v>2</v>
      </c>
      <c r="FO54" s="48">
        <f t="shared" si="87"/>
        <v>2</v>
      </c>
      <c r="FP54" s="48">
        <f t="shared" si="87"/>
        <v>2</v>
      </c>
      <c r="FQ54" s="48">
        <f t="shared" si="87"/>
        <v>2</v>
      </c>
      <c r="FR54" s="48">
        <f t="shared" si="87"/>
        <v>2</v>
      </c>
      <c r="FS54" s="48">
        <f t="shared" si="87"/>
        <v>2</v>
      </c>
      <c r="FT54" s="47" t="s">
        <v>206</v>
      </c>
      <c r="FU54" s="48">
        <f t="shared" ref="FU54:GD54" si="88">COUNTBLANK(FU30:FU47)</f>
        <v>18</v>
      </c>
      <c r="FV54" s="48">
        <f t="shared" si="88"/>
        <v>2</v>
      </c>
      <c r="FW54" s="48">
        <f t="shared" si="88"/>
        <v>2</v>
      </c>
      <c r="FX54" s="48">
        <f t="shared" si="88"/>
        <v>2</v>
      </c>
      <c r="FY54" s="48">
        <f t="shared" si="88"/>
        <v>2</v>
      </c>
      <c r="FZ54" s="48">
        <f t="shared" si="88"/>
        <v>2</v>
      </c>
      <c r="GA54" s="48">
        <f t="shared" si="88"/>
        <v>2</v>
      </c>
      <c r="GB54" s="48">
        <f t="shared" si="88"/>
        <v>3</v>
      </c>
      <c r="GC54" s="48">
        <f t="shared" si="88"/>
        <v>2</v>
      </c>
      <c r="GD54" s="48">
        <f t="shared" si="88"/>
        <v>2</v>
      </c>
      <c r="GE54" s="47"/>
      <c r="GF54" s="47"/>
      <c r="GG54" s="47"/>
    </row>
    <row r="55" spans="1:189" x14ac:dyDescent="0.35">
      <c r="E55"/>
      <c r="F55" s="29" t="s">
        <v>264</v>
      </c>
      <c r="G55" s="10">
        <f>COUNTIFS(G30:G47,"&gt;=50")-G54</f>
        <v>4</v>
      </c>
      <c r="H55" s="96">
        <f t="shared" si="82"/>
        <v>0.22222222222222221</v>
      </c>
      <c r="J55" s="29" t="s">
        <v>345</v>
      </c>
      <c r="K55" s="96">
        <f>K54/$AA$54</f>
        <v>0.22222222222222221</v>
      </c>
      <c r="L55" s="96">
        <f t="shared" ref="L55:AA55" si="89">L54/$AA$54</f>
        <v>0</v>
      </c>
      <c r="M55" s="96">
        <f t="shared" si="89"/>
        <v>0.44444444444444442</v>
      </c>
      <c r="N55" s="96">
        <f t="shared" si="89"/>
        <v>0.33333333333333331</v>
      </c>
      <c r="O55" s="96">
        <f t="shared" si="89"/>
        <v>0</v>
      </c>
      <c r="P55" s="96">
        <f t="shared" si="89"/>
        <v>0</v>
      </c>
      <c r="Q55" s="96">
        <f t="shared" si="89"/>
        <v>0</v>
      </c>
      <c r="R55" s="96">
        <f t="shared" si="89"/>
        <v>0</v>
      </c>
      <c r="S55" s="96">
        <f t="shared" si="89"/>
        <v>0</v>
      </c>
      <c r="T55" s="96">
        <f t="shared" si="89"/>
        <v>0</v>
      </c>
      <c r="U55" s="96">
        <f t="shared" si="89"/>
        <v>0</v>
      </c>
      <c r="V55" s="96">
        <f t="shared" si="89"/>
        <v>0</v>
      </c>
      <c r="W55" s="96">
        <f t="shared" si="89"/>
        <v>0</v>
      </c>
      <c r="X55" s="96">
        <f t="shared" si="89"/>
        <v>0</v>
      </c>
      <c r="Y55" s="96">
        <f t="shared" si="89"/>
        <v>0</v>
      </c>
      <c r="Z55" s="96">
        <f t="shared" si="89"/>
        <v>0</v>
      </c>
      <c r="AA55" s="97">
        <f t="shared" si="89"/>
        <v>1</v>
      </c>
      <c r="BN55" s="47" t="s">
        <v>202</v>
      </c>
      <c r="BO55" s="48">
        <f>SUM(BO48:BO54)</f>
        <v>18</v>
      </c>
      <c r="BP55" s="48">
        <f>SUM(BP48:BP54)</f>
        <v>18</v>
      </c>
      <c r="BQ55" s="48">
        <f>SUM(BQ48:BQ54)</f>
        <v>18</v>
      </c>
      <c r="BR55" s="48">
        <f>SUM(BR48:BR54)</f>
        <v>18</v>
      </c>
      <c r="BS55" s="47" t="s">
        <v>316</v>
      </c>
      <c r="BT55" s="47" t="s">
        <v>206</v>
      </c>
      <c r="BU55" s="70">
        <f>COUNTBLANK(BU30:BU47)</f>
        <v>0</v>
      </c>
      <c r="BV55" s="70">
        <f>COUNTBLANK(BV30:BV47)</f>
        <v>1</v>
      </c>
      <c r="BW55" s="70">
        <f>COUNTBLANK(BW30:BW47)</f>
        <v>2</v>
      </c>
      <c r="BX55" s="70">
        <f>COUNTBLANK(BX30:BX47)</f>
        <v>2</v>
      </c>
      <c r="BY55" s="47" t="s">
        <v>202</v>
      </c>
      <c r="BZ55" s="48">
        <f>SUM(BZ48:BZ54)</f>
        <v>18</v>
      </c>
      <c r="CA55" s="48">
        <f>SUM(CA48:CA54)</f>
        <v>18</v>
      </c>
      <c r="CB55" s="48">
        <f>SUM(CB48:CB54)</f>
        <v>18</v>
      </c>
      <c r="CC55" s="48">
        <f>SUM(CC48:CC54)</f>
        <v>18</v>
      </c>
      <c r="CD55" s="29" t="s">
        <v>118</v>
      </c>
      <c r="CE55" s="114">
        <f t="shared" ref="CE55:CE61" si="90">CE48/$CE$54</f>
        <v>1</v>
      </c>
      <c r="CF55" s="114">
        <f t="shared" ref="CF55:CF61" si="91">CF48/$CF$54</f>
        <v>0.61111111111111116</v>
      </c>
      <c r="CG55" s="114">
        <f t="shared" ref="CG55:CG61" si="92">CG48/$CG$54</f>
        <v>0.27777777777777779</v>
      </c>
      <c r="CH55" s="114">
        <f t="shared" ref="CH55:CH61" si="93">CH48/$CH$54</f>
        <v>0</v>
      </c>
      <c r="CI55" s="114">
        <f t="shared" ref="CI55:CI61" si="94">CI48/$CI$54</f>
        <v>5.5555555555555552E-2</v>
      </c>
      <c r="CJ55" s="114">
        <f t="shared" ref="CJ55:CJ61" si="95">CJ48/$CJ$54</f>
        <v>0.16666666666666666</v>
      </c>
      <c r="CK55" s="114">
        <f t="shared" ref="CK55:CK61" si="96">CK48/$CK$54</f>
        <v>0.27777777777777779</v>
      </c>
      <c r="CL55" s="114">
        <f t="shared" ref="CL55:CL61" si="97">CL48/$CL$54</f>
        <v>0.16666666666666666</v>
      </c>
      <c r="CM55" s="114">
        <f t="shared" ref="CM55:CM61" si="98">CM48/$CM$54</f>
        <v>0</v>
      </c>
      <c r="CN55" s="114">
        <f t="shared" ref="CN55:CN61" si="99">CN48/$CN$54</f>
        <v>0.1111111111111111</v>
      </c>
      <c r="CO55" s="117" t="s">
        <v>135</v>
      </c>
      <c r="CP55" s="114">
        <f t="shared" ref="CP55:CP61" si="100">CP48/$CP$54</f>
        <v>0.33333333333333331</v>
      </c>
      <c r="CQ55" s="114">
        <f t="shared" ref="CQ55:CQ61" si="101">CQ48/$CQ$54</f>
        <v>0.16666666666666666</v>
      </c>
      <c r="CR55" s="114">
        <f t="shared" ref="CR55:CR61" si="102">CR48/$CR$54</f>
        <v>5.5555555555555552E-2</v>
      </c>
      <c r="CS55" s="114">
        <f t="shared" ref="CS55:CS61" si="103">CS48/$CS$54</f>
        <v>0.27777777777777779</v>
      </c>
      <c r="CT55" s="114">
        <f t="shared" ref="CT55:CT61" si="104">CT48/$CT$54</f>
        <v>5.5555555555555552E-2</v>
      </c>
      <c r="CU55" s="114">
        <f t="shared" ref="CU55:CU61" si="105">CU48/$CU$54</f>
        <v>5.5555555555555552E-2</v>
      </c>
      <c r="CV55" s="114">
        <f t="shared" ref="CV55:CV61" si="106">CV48/$CV$54</f>
        <v>5.5555555555555552E-2</v>
      </c>
      <c r="CW55" s="114">
        <f t="shared" ref="CW55:CW61" si="107">CW48/$CW$54</f>
        <v>0.1111111111111111</v>
      </c>
      <c r="CX55" s="114">
        <f t="shared" ref="CX55:CX61" si="108">CX48/$CX$54</f>
        <v>0.1111111111111111</v>
      </c>
      <c r="CY55" s="114">
        <f t="shared" ref="CY55:CY61" si="109">CY48/$CY$54</f>
        <v>0.16666666666666666</v>
      </c>
      <c r="CZ55" s="29" t="s">
        <v>113</v>
      </c>
      <c r="DA55" s="112">
        <f t="shared" ref="DA55:DA61" si="110">DA48/$DA$54</f>
        <v>0.3888888888888889</v>
      </c>
      <c r="DB55" s="112">
        <f t="shared" ref="DB55:DB61" si="111">DB48/$DB$54</f>
        <v>0.33333333333333331</v>
      </c>
      <c r="DC55" s="112">
        <f t="shared" ref="DC55:DC61" si="112">DC48/$DC$54</f>
        <v>0.22222222222222221</v>
      </c>
      <c r="DD55" s="118" t="s">
        <v>170</v>
      </c>
      <c r="DE55" s="10">
        <v>2</v>
      </c>
      <c r="DF55" s="96">
        <f t="shared" si="22"/>
        <v>0.1111111111111111</v>
      </c>
      <c r="DG55" s="29" t="s">
        <v>121</v>
      </c>
      <c r="DH55" s="10">
        <v>1</v>
      </c>
      <c r="DI55" s="96">
        <f t="shared" si="23"/>
        <v>5.5555555555555552E-2</v>
      </c>
      <c r="DJ55" s="29" t="s">
        <v>113</v>
      </c>
      <c r="DK55" s="96">
        <f t="shared" ref="DK55:DK61" si="113">DK48/$DK$54</f>
        <v>0.22222222222222221</v>
      </c>
      <c r="DL55" s="96">
        <f t="shared" ref="DL55:DL61" si="114">DL48/$DL$54</f>
        <v>0.27777777777777779</v>
      </c>
      <c r="DM55" s="96">
        <f t="shared" ref="DM55:DM61" si="115">DM48/$DM$54</f>
        <v>0.66666666666666663</v>
      </c>
      <c r="DN55" s="96">
        <f t="shared" ref="DN55:DN61" si="116">DN48/$DN$54</f>
        <v>0.66666666666666663</v>
      </c>
      <c r="DO55" s="96">
        <f t="shared" ref="DO55:DO61" si="117">DO48/$DO$54</f>
        <v>0.61111111111111116</v>
      </c>
      <c r="DP55" s="96">
        <f t="shared" ref="DP55:DP61" si="118">DP48/$DP$54</f>
        <v>0.3888888888888889</v>
      </c>
      <c r="DQ55" s="96">
        <f t="shared" ref="DQ55:DQ61" si="119">DQ48/$DQ$54</f>
        <v>0.55555555555555558</v>
      </c>
      <c r="DR55" s="96">
        <f t="shared" ref="DR55:DR61" si="120">DR48/$DR$54</f>
        <v>0.5</v>
      </c>
      <c r="DS55" s="96">
        <f t="shared" ref="DS55:DS61" si="121">DS48/$DS$54</f>
        <v>0.5</v>
      </c>
      <c r="DT55" s="96">
        <f t="shared" ref="DT55:DT61" si="122">DT48/$DT$54</f>
        <v>0.61111111111111116</v>
      </c>
      <c r="DU55" s="29" t="s">
        <v>113</v>
      </c>
      <c r="DV55" s="112">
        <f t="shared" ref="DV55:DV61" si="123">DV48/$DV$54</f>
        <v>0.16666666666666666</v>
      </c>
      <c r="DW55" s="112">
        <f t="shared" ref="DW55:DW61" si="124">DW48/$DW$54</f>
        <v>0.22222222222222221</v>
      </c>
      <c r="DX55" s="112">
        <f t="shared" ref="DX55:DX61" si="125">DX48/$DX$54</f>
        <v>0.27777777777777779</v>
      </c>
      <c r="DY55" s="112">
        <f t="shared" ref="DY55:DY61" si="126">DY48/$DY$54</f>
        <v>0.22222222222222221</v>
      </c>
      <c r="DZ55" s="112">
        <f t="shared" ref="DZ55:DZ61" si="127">DZ48/$DZ$54</f>
        <v>0.27777777777777779</v>
      </c>
      <c r="EA55" s="112">
        <f t="shared" ref="EA55:EA61" si="128">EA48/$EA$54</f>
        <v>0.22222222222222221</v>
      </c>
      <c r="EB55" s="112">
        <f t="shared" ref="EB55:EB61" si="129">EB48/$EB$54</f>
        <v>0.27777777777777779</v>
      </c>
      <c r="EC55" s="112">
        <f t="shared" ref="EC55:EC61" si="130">EC48/$EC$54</f>
        <v>0.3888888888888889</v>
      </c>
      <c r="ED55" s="112">
        <f t="shared" ref="ED55:ED61" si="131">ED48/$ED$54</f>
        <v>0.3888888888888889</v>
      </c>
      <c r="EE55" s="112">
        <f t="shared" ref="EE55:EE61" si="132">EE48/$EE$54</f>
        <v>0.3888888888888889</v>
      </c>
      <c r="EF55" s="47" t="s">
        <v>202</v>
      </c>
      <c r="EG55" s="48">
        <f>SUM(EG48:EG54)</f>
        <v>18</v>
      </c>
      <c r="EH55" s="48">
        <f>SUM(EH48:EH54)</f>
        <v>18</v>
      </c>
      <c r="EI55" s="48">
        <f>SUM(EI48:EI54)</f>
        <v>18</v>
      </c>
      <c r="EJ55" s="48">
        <f>SUM(EJ48:EJ54)</f>
        <v>18</v>
      </c>
      <c r="EK55" s="48">
        <f>SUM(EK48:EK54)</f>
        <v>18</v>
      </c>
      <c r="EL55" s="47" t="s">
        <v>202</v>
      </c>
      <c r="EM55" s="48">
        <f>SUM(EM48:EM54)</f>
        <v>18</v>
      </c>
      <c r="EN55" s="48">
        <f>SUM(EN48:EN54)</f>
        <v>18</v>
      </c>
      <c r="EO55" s="48">
        <f>SUM(EO48:EO54)</f>
        <v>18</v>
      </c>
      <c r="EP55" s="48">
        <f>SUM(EP48:EP54)</f>
        <v>18</v>
      </c>
      <c r="EQ55" s="48">
        <f>SUM(EQ48:EQ54)</f>
        <v>18</v>
      </c>
      <c r="ER55" s="47" t="s">
        <v>202</v>
      </c>
      <c r="ES55" s="48">
        <f>SUM(ES48:ES54)</f>
        <v>18</v>
      </c>
      <c r="ET55" s="48">
        <f>SUM(ET48:ET54)</f>
        <v>18</v>
      </c>
      <c r="EU55" s="48">
        <f>SUM(EU48:EU54)</f>
        <v>18</v>
      </c>
      <c r="EV55" s="48">
        <f>SUM(EV48:EV54)</f>
        <v>18</v>
      </c>
      <c r="EW55" s="48">
        <f>SUM(EW48:EW54)</f>
        <v>18</v>
      </c>
      <c r="EX55" s="8"/>
      <c r="FG55" s="47" t="s">
        <v>202</v>
      </c>
      <c r="FH55" s="48">
        <f t="shared" ref="FH55:FS55" si="133">SUM(FH48:FH54)</f>
        <v>18</v>
      </c>
      <c r="FI55" s="48">
        <f t="shared" si="133"/>
        <v>18</v>
      </c>
      <c r="FJ55" s="48">
        <f t="shared" si="133"/>
        <v>18</v>
      </c>
      <c r="FK55" s="48">
        <f t="shared" si="133"/>
        <v>18</v>
      </c>
      <c r="FL55" s="48">
        <f t="shared" si="133"/>
        <v>18</v>
      </c>
      <c r="FM55" s="48">
        <f t="shared" si="133"/>
        <v>18</v>
      </c>
      <c r="FN55" s="48">
        <f t="shared" si="133"/>
        <v>18</v>
      </c>
      <c r="FO55" s="48">
        <f t="shared" si="133"/>
        <v>18</v>
      </c>
      <c r="FP55" s="48">
        <f t="shared" si="133"/>
        <v>18</v>
      </c>
      <c r="FQ55" s="48">
        <f t="shared" si="133"/>
        <v>18</v>
      </c>
      <c r="FR55" s="48">
        <f t="shared" si="133"/>
        <v>18</v>
      </c>
      <c r="FS55" s="48">
        <f t="shared" si="133"/>
        <v>18</v>
      </c>
      <c r="FT55" s="47" t="s">
        <v>202</v>
      </c>
      <c r="FU55" s="48">
        <f t="shared" ref="FU55:GD55" si="134">SUM(FU48:FU54)</f>
        <v>18</v>
      </c>
      <c r="FV55" s="48">
        <f t="shared" si="134"/>
        <v>18</v>
      </c>
      <c r="FW55" s="48">
        <f t="shared" si="134"/>
        <v>18</v>
      </c>
      <c r="FX55" s="48">
        <f t="shared" si="134"/>
        <v>18</v>
      </c>
      <c r="FY55" s="48">
        <f t="shared" si="134"/>
        <v>18</v>
      </c>
      <c r="FZ55" s="48">
        <f t="shared" si="134"/>
        <v>18</v>
      </c>
      <c r="GA55" s="48">
        <f t="shared" si="134"/>
        <v>18</v>
      </c>
      <c r="GB55" s="48">
        <f t="shared" si="134"/>
        <v>18</v>
      </c>
      <c r="GC55" s="48">
        <f t="shared" si="134"/>
        <v>18</v>
      </c>
      <c r="GD55" s="48">
        <f t="shared" si="134"/>
        <v>18</v>
      </c>
      <c r="GE55" s="47"/>
      <c r="GF55" s="47"/>
      <c r="GG55" s="47"/>
    </row>
    <row r="56" spans="1:189" x14ac:dyDescent="0.35">
      <c r="F56" s="29" t="s">
        <v>208</v>
      </c>
      <c r="G56" s="10">
        <f>COUNTIFS(G30:G47,"&gt;=25")-G54-G55</f>
        <v>3</v>
      </c>
      <c r="H56" s="96">
        <f t="shared" si="82"/>
        <v>0.16666666666666666</v>
      </c>
      <c r="BN56" s="29" t="s">
        <v>113</v>
      </c>
      <c r="BO56" s="112">
        <f t="shared" ref="BO56:BO63" si="135">BO48/$BO$55</f>
        <v>0.88888888888888884</v>
      </c>
      <c r="BP56" s="112">
        <f t="shared" ref="BP56:BP63" si="136">BP48/$BP$55</f>
        <v>0.1111111111111111</v>
      </c>
      <c r="BQ56" s="112">
        <f t="shared" ref="BQ56:BQ63" si="137">BQ48/$BQ$55</f>
        <v>0</v>
      </c>
      <c r="BR56" s="112">
        <f t="shared" ref="BR56:BR63" si="138">BR48/$BR$55</f>
        <v>0</v>
      </c>
      <c r="BS56" s="111">
        <f>SUM(BS30:BS47)</f>
        <v>7</v>
      </c>
      <c r="BT56" s="47" t="s">
        <v>202</v>
      </c>
      <c r="BU56" s="48">
        <f>SUM(BU48:BU55)</f>
        <v>18</v>
      </c>
      <c r="BV56" s="48">
        <f>SUM(BV48:BV55)</f>
        <v>18</v>
      </c>
      <c r="BW56" s="48">
        <f>SUM(BW48:BW55)</f>
        <v>18</v>
      </c>
      <c r="BX56" s="48">
        <f>SUM(BX48:BX55)</f>
        <v>18</v>
      </c>
      <c r="BY56" s="29" t="s">
        <v>131</v>
      </c>
      <c r="BZ56" s="114">
        <f t="shared" ref="BZ56:BZ63" si="139">BZ48/$BZ$55</f>
        <v>0.22222222222222221</v>
      </c>
      <c r="CA56" s="114">
        <f t="shared" ref="CA56:CA63" si="140">CA48/$CA$55</f>
        <v>5.5555555555555552E-2</v>
      </c>
      <c r="CB56" s="114">
        <f t="shared" ref="CB56:CB63" si="141">CB48/$CB$55</f>
        <v>0</v>
      </c>
      <c r="CC56" s="114">
        <f t="shared" ref="CC56:CC63" si="142">CC48/$CC$55</f>
        <v>0</v>
      </c>
      <c r="CD56" s="29" t="s">
        <v>119</v>
      </c>
      <c r="CE56" s="114">
        <f t="shared" si="90"/>
        <v>0</v>
      </c>
      <c r="CF56" s="114">
        <f t="shared" si="91"/>
        <v>0.1111111111111111</v>
      </c>
      <c r="CG56" s="114">
        <f t="shared" si="92"/>
        <v>0.16666666666666666</v>
      </c>
      <c r="CH56" s="114">
        <f t="shared" si="93"/>
        <v>5.5555555555555552E-2</v>
      </c>
      <c r="CI56" s="114">
        <f t="shared" si="94"/>
        <v>0.22222222222222221</v>
      </c>
      <c r="CJ56" s="114">
        <f t="shared" si="95"/>
        <v>5.5555555555555552E-2</v>
      </c>
      <c r="CK56" s="114">
        <f t="shared" si="96"/>
        <v>0.33333333333333331</v>
      </c>
      <c r="CL56" s="114">
        <f t="shared" si="97"/>
        <v>0.27777777777777779</v>
      </c>
      <c r="CM56" s="114">
        <f t="shared" si="98"/>
        <v>0.1111111111111111</v>
      </c>
      <c r="CN56" s="114">
        <f t="shared" si="99"/>
        <v>5.5555555555555552E-2</v>
      </c>
      <c r="CO56" s="117" t="s">
        <v>140</v>
      </c>
      <c r="CP56" s="114">
        <f t="shared" si="100"/>
        <v>0.16666666666666666</v>
      </c>
      <c r="CQ56" s="114">
        <f t="shared" si="101"/>
        <v>0.1111111111111111</v>
      </c>
      <c r="CR56" s="114">
        <f t="shared" si="102"/>
        <v>0</v>
      </c>
      <c r="CS56" s="114">
        <f t="shared" si="103"/>
        <v>0.1111111111111111</v>
      </c>
      <c r="CT56" s="114">
        <f t="shared" si="104"/>
        <v>0</v>
      </c>
      <c r="CU56" s="114">
        <f t="shared" si="105"/>
        <v>0</v>
      </c>
      <c r="CV56" s="114">
        <f t="shared" si="106"/>
        <v>0</v>
      </c>
      <c r="CW56" s="114">
        <f t="shared" si="107"/>
        <v>0</v>
      </c>
      <c r="CX56" s="114">
        <f t="shared" si="108"/>
        <v>0</v>
      </c>
      <c r="CY56" s="114">
        <f t="shared" si="109"/>
        <v>0</v>
      </c>
      <c r="CZ56" s="29" t="s">
        <v>114</v>
      </c>
      <c r="DA56" s="112">
        <f t="shared" si="110"/>
        <v>0.44444444444444442</v>
      </c>
      <c r="DB56" s="112">
        <f t="shared" si="111"/>
        <v>0.3888888888888889</v>
      </c>
      <c r="DC56" s="112">
        <f t="shared" si="112"/>
        <v>0.33333333333333331</v>
      </c>
      <c r="DD56" s="118" t="s">
        <v>219</v>
      </c>
      <c r="DE56" s="10">
        <f>COUNTIFS(DE35:DE53, $DD$49)</f>
        <v>1</v>
      </c>
      <c r="DF56" s="96">
        <f t="shared" si="22"/>
        <v>5.5555555555555552E-2</v>
      </c>
      <c r="DG56" s="47" t="s">
        <v>206</v>
      </c>
      <c r="DH56" s="48">
        <f>COUNTBLANK(DH29:DH47)</f>
        <v>7</v>
      </c>
      <c r="DI56" s="97">
        <f t="shared" si="23"/>
        <v>0.3888888888888889</v>
      </c>
      <c r="DJ56" s="29" t="s">
        <v>114</v>
      </c>
      <c r="DK56" s="96">
        <f t="shared" si="113"/>
        <v>5.5555555555555552E-2</v>
      </c>
      <c r="DL56" s="96">
        <f t="shared" si="114"/>
        <v>0.16666666666666666</v>
      </c>
      <c r="DM56" s="96">
        <f t="shared" si="115"/>
        <v>5.5555555555555552E-2</v>
      </c>
      <c r="DN56" s="96">
        <f t="shared" si="116"/>
        <v>5.5555555555555552E-2</v>
      </c>
      <c r="DO56" s="96">
        <f t="shared" si="117"/>
        <v>0.1111111111111111</v>
      </c>
      <c r="DP56" s="96">
        <f t="shared" si="118"/>
        <v>0.16666666666666666</v>
      </c>
      <c r="DQ56" s="96">
        <f t="shared" si="119"/>
        <v>0.1111111111111111</v>
      </c>
      <c r="DR56" s="96">
        <f t="shared" si="120"/>
        <v>0.16666666666666666</v>
      </c>
      <c r="DS56" s="96">
        <f t="shared" si="121"/>
        <v>0</v>
      </c>
      <c r="DT56" s="96">
        <f t="shared" si="122"/>
        <v>0</v>
      </c>
      <c r="DU56" s="29" t="s">
        <v>114</v>
      </c>
      <c r="DV56" s="112">
        <f t="shared" si="123"/>
        <v>0.33333333333333331</v>
      </c>
      <c r="DW56" s="112">
        <f t="shared" si="124"/>
        <v>0.44444444444444442</v>
      </c>
      <c r="DX56" s="112">
        <f t="shared" si="125"/>
        <v>0.3888888888888889</v>
      </c>
      <c r="DY56" s="112">
        <f t="shared" si="126"/>
        <v>0.16666666666666666</v>
      </c>
      <c r="DZ56" s="112">
        <f t="shared" si="127"/>
        <v>0</v>
      </c>
      <c r="EA56" s="112">
        <f t="shared" si="128"/>
        <v>5.5555555555555552E-2</v>
      </c>
      <c r="EB56" s="112">
        <f t="shared" si="129"/>
        <v>0.16666666666666666</v>
      </c>
      <c r="EC56" s="112">
        <f t="shared" si="130"/>
        <v>0</v>
      </c>
      <c r="ED56" s="112">
        <f t="shared" si="131"/>
        <v>0</v>
      </c>
      <c r="EE56" s="112">
        <f t="shared" si="132"/>
        <v>5.5555555555555552E-2</v>
      </c>
      <c r="EF56" s="29" t="s">
        <v>113</v>
      </c>
      <c r="EG56" s="112">
        <f t="shared" ref="EG56:EG63" si="143">EG48/$EG$55</f>
        <v>0.72222222222222221</v>
      </c>
      <c r="EH56" s="112">
        <f t="shared" ref="EH56:EH63" si="144">EH48/$EH$55</f>
        <v>0.3888888888888889</v>
      </c>
      <c r="EI56" s="112">
        <f t="shared" ref="EI56:EI63" si="145">EI48/$EI$55</f>
        <v>5.5555555555555552E-2</v>
      </c>
      <c r="EJ56" s="112">
        <f t="shared" ref="EJ56:EJ63" si="146">EJ48/$EJ$55</f>
        <v>0</v>
      </c>
      <c r="EK56" s="112">
        <f t="shared" ref="EK56:EK63" si="147">EK48/$EK$55</f>
        <v>0</v>
      </c>
      <c r="EL56" s="29" t="s">
        <v>113</v>
      </c>
      <c r="EM56" s="109">
        <f t="shared" ref="EM56:EM63" si="148">EM48/$EM$55</f>
        <v>0.77777777777777779</v>
      </c>
      <c r="EN56" s="109">
        <f t="shared" ref="EN56:EN63" si="149">EN48/$EN$55</f>
        <v>0.3888888888888889</v>
      </c>
      <c r="EO56" s="109">
        <f t="shared" ref="EO56:EO63" si="150">EO48/$EO$55</f>
        <v>5.5555555555555552E-2</v>
      </c>
      <c r="EP56" s="109">
        <f t="shared" ref="EP56:EP63" si="151">EP48/$EP$55</f>
        <v>0</v>
      </c>
      <c r="EQ56" s="109">
        <f t="shared" ref="EQ56:EQ63" si="152">EQ48/$EQ$55</f>
        <v>0</v>
      </c>
      <c r="ER56" s="29" t="s">
        <v>113</v>
      </c>
      <c r="ES56" s="112">
        <f t="shared" ref="ES56:ES63" si="153">ES48/$ES$55</f>
        <v>0.61111111111111116</v>
      </c>
      <c r="ET56" s="112">
        <f t="shared" ref="ET56:ET63" si="154">ET48/$ET$55</f>
        <v>0.44444444444444442</v>
      </c>
      <c r="EU56" s="112">
        <f t="shared" ref="EU56:EU63" si="155">EU48/$EU$55</f>
        <v>0.1111111111111111</v>
      </c>
      <c r="EV56" s="112">
        <f t="shared" ref="EV56:EV63" si="156">EV48/$EV$55</f>
        <v>0</v>
      </c>
      <c r="EW56" s="112">
        <f t="shared" ref="EW56:EW63" si="157">EW48/$EW$55</f>
        <v>0</v>
      </c>
      <c r="EX56" s="8"/>
      <c r="FG56" s="29" t="s">
        <v>124</v>
      </c>
      <c r="FH56" s="112">
        <f t="shared" ref="FH56:FH63" si="158">FH48/$FH$55</f>
        <v>0</v>
      </c>
      <c r="FI56" s="112">
        <f t="shared" ref="FI56:FI63" si="159">FI48/$FI$55</f>
        <v>0.1111111111111111</v>
      </c>
      <c r="FJ56" s="112">
        <f t="shared" ref="FJ56:FJ63" si="160">FJ48/$FJ$55</f>
        <v>0.1111111111111111</v>
      </c>
      <c r="FK56" s="112">
        <f t="shared" ref="FK56:FK63" si="161">FK48/$FK$55</f>
        <v>0.16666666666666666</v>
      </c>
      <c r="FL56" s="112">
        <f t="shared" ref="FL56:FL63" si="162">FL48/$FL$55</f>
        <v>0.16666666666666666</v>
      </c>
      <c r="FM56" s="112">
        <f t="shared" ref="FM56:FM63" si="163">FM48/$FM$55</f>
        <v>0.27777777777777779</v>
      </c>
      <c r="FN56" s="112">
        <f t="shared" ref="FN56:FN63" si="164">FN48/$FN$55</f>
        <v>0.33333333333333331</v>
      </c>
      <c r="FO56" s="112">
        <f t="shared" ref="FO56:FO63" si="165">FO48/$FO$55</f>
        <v>0.66666666666666663</v>
      </c>
      <c r="FP56" s="112">
        <f t="shared" ref="FP56:FP63" si="166">FP48/$FP$55</f>
        <v>0.22222222222222221</v>
      </c>
      <c r="FQ56" s="112">
        <f t="shared" ref="FQ56:FQ63" si="167">FQ48/$FQ$55</f>
        <v>0.16666666666666666</v>
      </c>
      <c r="FR56" s="112">
        <f t="shared" ref="FR56:FR63" si="168">FR48/$FR$55</f>
        <v>0.44444444444444442</v>
      </c>
      <c r="FS56" s="112">
        <f t="shared" ref="FS56:FS63" si="169">FS48/$FS$55</f>
        <v>0.5</v>
      </c>
      <c r="FT56" s="29" t="s">
        <v>124</v>
      </c>
      <c r="FU56" s="112">
        <f t="shared" ref="FU56:FU63" si="170">FU48/$FU$55</f>
        <v>0</v>
      </c>
      <c r="FV56" s="112">
        <f t="shared" ref="FV56:FV63" si="171">FV48/$FV$55</f>
        <v>5.5555555555555552E-2</v>
      </c>
      <c r="FW56" s="112">
        <f t="shared" ref="FW56:FW63" si="172">FW48/$FW$55</f>
        <v>0.1111111111111111</v>
      </c>
      <c r="FX56" s="112">
        <f t="shared" ref="FX56:FX63" si="173">FX48/$FX$55</f>
        <v>5.5555555555555552E-2</v>
      </c>
      <c r="FY56" s="112">
        <f t="shared" ref="FY56:FY63" si="174">FY48/$FY$55</f>
        <v>0.1111111111111111</v>
      </c>
      <c r="FZ56" s="112">
        <f t="shared" ref="FZ56:FZ63" si="175">FZ48/$FZ$55</f>
        <v>0.27777777777777779</v>
      </c>
      <c r="GA56" s="112">
        <f t="shared" ref="GA56:GA63" si="176">GA48/$GA$55</f>
        <v>0.16666666666666666</v>
      </c>
      <c r="GB56" s="112">
        <f t="shared" ref="GB56:GB63" si="177">GB48/$GB$55</f>
        <v>5.5555555555555552E-2</v>
      </c>
      <c r="GC56" s="112">
        <f t="shared" ref="GC56:GC63" si="178">GC48/$GC$55</f>
        <v>5.5555555555555552E-2</v>
      </c>
      <c r="GD56" s="112">
        <f t="shared" ref="GD56:GD63" si="179">GD48/$GD$55</f>
        <v>5.5555555555555552E-2</v>
      </c>
    </row>
    <row r="57" spans="1:189" x14ac:dyDescent="0.35">
      <c r="F57" s="29" t="s">
        <v>209</v>
      </c>
      <c r="G57" s="10">
        <f>COUNTIFS(G30:G47,"&lt;25")</f>
        <v>5</v>
      </c>
      <c r="H57" s="96">
        <f t="shared" si="82"/>
        <v>0.27777777777777779</v>
      </c>
      <c r="BN57" s="29" t="s">
        <v>114</v>
      </c>
      <c r="BO57" s="112">
        <f t="shared" si="135"/>
        <v>0.1111111111111111</v>
      </c>
      <c r="BP57" s="112">
        <f t="shared" si="136"/>
        <v>0.72222222222222221</v>
      </c>
      <c r="BQ57" s="112">
        <f t="shared" si="137"/>
        <v>0.3888888888888889</v>
      </c>
      <c r="BR57" s="112">
        <f t="shared" si="138"/>
        <v>0.22222222222222221</v>
      </c>
      <c r="BS57" s="111">
        <f>COUNTIFS(BS30:BS47,0)</f>
        <v>11</v>
      </c>
      <c r="BT57" s="29" t="s">
        <v>257</v>
      </c>
      <c r="BU57" s="112">
        <f t="shared" ref="BU57:BU65" si="180">BU48/$BU$56</f>
        <v>0.5</v>
      </c>
      <c r="BV57" s="112">
        <f t="shared" ref="BV57:BV65" si="181">BV48/$BV$56</f>
        <v>0.33333333333333331</v>
      </c>
      <c r="BW57" s="112">
        <f t="shared" ref="BW57:BW65" si="182">BW48/$BW$56</f>
        <v>0.22222222222222221</v>
      </c>
      <c r="BX57" s="112">
        <f t="shared" ref="BX57:BX65" si="183">BX48/$BX$56</f>
        <v>0.16666666666666666</v>
      </c>
      <c r="BY57" s="29" t="s">
        <v>117</v>
      </c>
      <c r="BZ57" s="114">
        <f t="shared" si="139"/>
        <v>0.5</v>
      </c>
      <c r="CA57" s="114">
        <f t="shared" si="140"/>
        <v>0.33333333333333331</v>
      </c>
      <c r="CB57" s="114">
        <f t="shared" si="141"/>
        <v>0.16666666666666666</v>
      </c>
      <c r="CC57" s="114">
        <f t="shared" si="142"/>
        <v>0.1111111111111111</v>
      </c>
      <c r="CD57" s="29" t="s">
        <v>116</v>
      </c>
      <c r="CE57" s="114">
        <f t="shared" si="90"/>
        <v>0</v>
      </c>
      <c r="CF57" s="114">
        <f t="shared" si="91"/>
        <v>0</v>
      </c>
      <c r="CG57" s="114">
        <f t="shared" si="92"/>
        <v>0</v>
      </c>
      <c r="CH57" s="114">
        <f t="shared" si="93"/>
        <v>0.1111111111111111</v>
      </c>
      <c r="CI57" s="114">
        <f t="shared" si="94"/>
        <v>5.5555555555555552E-2</v>
      </c>
      <c r="CJ57" s="114">
        <f t="shared" si="95"/>
        <v>5.5555555555555552E-2</v>
      </c>
      <c r="CK57" s="114">
        <f t="shared" si="96"/>
        <v>0.1111111111111111</v>
      </c>
      <c r="CL57" s="114">
        <f t="shared" si="97"/>
        <v>0.22222222222222221</v>
      </c>
      <c r="CM57" s="114">
        <f t="shared" si="98"/>
        <v>0.1111111111111111</v>
      </c>
      <c r="CN57" s="114">
        <f t="shared" si="99"/>
        <v>0.1111111111111111</v>
      </c>
      <c r="CO57" s="117" t="s">
        <v>114</v>
      </c>
      <c r="CP57" s="114">
        <f t="shared" si="100"/>
        <v>0.3888888888888889</v>
      </c>
      <c r="CQ57" s="114">
        <f t="shared" si="101"/>
        <v>0.22222222222222221</v>
      </c>
      <c r="CR57" s="114">
        <f t="shared" si="102"/>
        <v>0.16666666666666666</v>
      </c>
      <c r="CS57" s="114">
        <f t="shared" si="103"/>
        <v>0.44444444444444442</v>
      </c>
      <c r="CT57" s="114">
        <f t="shared" si="104"/>
        <v>0.1111111111111111</v>
      </c>
      <c r="CU57" s="114">
        <f t="shared" si="105"/>
        <v>0.1111111111111111</v>
      </c>
      <c r="CV57" s="114">
        <f t="shared" si="106"/>
        <v>5.5555555555555552E-2</v>
      </c>
      <c r="CW57" s="114">
        <f t="shared" si="107"/>
        <v>0.1111111111111111</v>
      </c>
      <c r="CX57" s="114">
        <f t="shared" si="108"/>
        <v>0.1111111111111111</v>
      </c>
      <c r="CY57" s="114">
        <f t="shared" si="109"/>
        <v>0.16666666666666666</v>
      </c>
      <c r="CZ57" s="29" t="s">
        <v>108</v>
      </c>
      <c r="DA57" s="112">
        <f t="shared" si="110"/>
        <v>0.1111111111111111</v>
      </c>
      <c r="DB57" s="112">
        <f t="shared" si="111"/>
        <v>0.22222222222222221</v>
      </c>
      <c r="DC57" s="112">
        <f t="shared" si="112"/>
        <v>0.27777777777777779</v>
      </c>
      <c r="DD57" s="119" t="s">
        <v>206</v>
      </c>
      <c r="DE57" s="48">
        <f>COUNTBLANK(DE30:DE47)</f>
        <v>0</v>
      </c>
      <c r="DF57" s="97">
        <f t="shared" si="22"/>
        <v>0</v>
      </c>
      <c r="DG57" s="47" t="s">
        <v>202</v>
      </c>
      <c r="DH57" s="48">
        <f>SUM(DH48:DH56)</f>
        <v>18</v>
      </c>
      <c r="DI57" s="97">
        <f t="shared" si="23"/>
        <v>1</v>
      </c>
      <c r="DJ57" s="29" t="s">
        <v>108</v>
      </c>
      <c r="DK57" s="96">
        <f t="shared" si="113"/>
        <v>0.61111111111111116</v>
      </c>
      <c r="DL57" s="96">
        <f t="shared" si="114"/>
        <v>0.5</v>
      </c>
      <c r="DM57" s="96">
        <f t="shared" si="115"/>
        <v>0.1111111111111111</v>
      </c>
      <c r="DN57" s="96">
        <f t="shared" si="116"/>
        <v>0.1111111111111111</v>
      </c>
      <c r="DO57" s="96">
        <f t="shared" si="117"/>
        <v>0.1111111111111111</v>
      </c>
      <c r="DP57" s="96">
        <f t="shared" si="118"/>
        <v>0.16666666666666666</v>
      </c>
      <c r="DQ57" s="96">
        <f t="shared" si="119"/>
        <v>0.1111111111111111</v>
      </c>
      <c r="DR57" s="96">
        <f t="shared" si="120"/>
        <v>0.1111111111111111</v>
      </c>
      <c r="DS57" s="96">
        <f t="shared" si="121"/>
        <v>0.16666666666666666</v>
      </c>
      <c r="DT57" s="96">
        <f t="shared" si="122"/>
        <v>0.16666666666666666</v>
      </c>
      <c r="DU57" s="29" t="s">
        <v>108</v>
      </c>
      <c r="DV57" s="112">
        <f t="shared" si="123"/>
        <v>0.3888888888888889</v>
      </c>
      <c r="DW57" s="112">
        <f t="shared" si="124"/>
        <v>0.27777777777777779</v>
      </c>
      <c r="DX57" s="112">
        <f t="shared" si="125"/>
        <v>0.27777777777777779</v>
      </c>
      <c r="DY57" s="112">
        <f t="shared" si="126"/>
        <v>0.1111111111111111</v>
      </c>
      <c r="DZ57" s="112">
        <f t="shared" si="127"/>
        <v>5.5555555555555552E-2</v>
      </c>
      <c r="EA57" s="112">
        <f t="shared" si="128"/>
        <v>5.5555555555555552E-2</v>
      </c>
      <c r="EB57" s="112">
        <f t="shared" si="129"/>
        <v>5.5555555555555552E-2</v>
      </c>
      <c r="EC57" s="112">
        <f t="shared" si="130"/>
        <v>5.5555555555555552E-2</v>
      </c>
      <c r="ED57" s="112">
        <f t="shared" si="131"/>
        <v>5.5555555555555552E-2</v>
      </c>
      <c r="EE57" s="112">
        <f t="shared" si="132"/>
        <v>5.5555555555555552E-2</v>
      </c>
      <c r="EF57" s="29" t="s">
        <v>114</v>
      </c>
      <c r="EG57" s="112">
        <f t="shared" si="143"/>
        <v>5.5555555555555552E-2</v>
      </c>
      <c r="EH57" s="112">
        <f t="shared" si="144"/>
        <v>0.22222222222222221</v>
      </c>
      <c r="EI57" s="112">
        <f t="shared" si="145"/>
        <v>0.27777777777777779</v>
      </c>
      <c r="EJ57" s="112">
        <f t="shared" si="146"/>
        <v>5.5555555555555552E-2</v>
      </c>
      <c r="EK57" s="112">
        <f t="shared" si="147"/>
        <v>0</v>
      </c>
      <c r="EL57" s="29" t="s">
        <v>114</v>
      </c>
      <c r="EM57" s="109">
        <f t="shared" si="148"/>
        <v>0.1111111111111111</v>
      </c>
      <c r="EN57" s="109">
        <f t="shared" si="149"/>
        <v>0.16666666666666666</v>
      </c>
      <c r="EO57" s="109">
        <f t="shared" si="150"/>
        <v>0.33333333333333331</v>
      </c>
      <c r="EP57" s="109">
        <f t="shared" si="151"/>
        <v>5.5555555555555552E-2</v>
      </c>
      <c r="EQ57" s="109">
        <f t="shared" si="152"/>
        <v>0</v>
      </c>
      <c r="ER57" s="29" t="s">
        <v>114</v>
      </c>
      <c r="ES57" s="112">
        <f t="shared" si="153"/>
        <v>0.1111111111111111</v>
      </c>
      <c r="ET57" s="112">
        <f t="shared" si="154"/>
        <v>0.1111111111111111</v>
      </c>
      <c r="EU57" s="112">
        <f t="shared" si="155"/>
        <v>0.22222222222222221</v>
      </c>
      <c r="EV57" s="112">
        <f t="shared" si="156"/>
        <v>0.1111111111111111</v>
      </c>
      <c r="EW57" s="112">
        <f t="shared" si="157"/>
        <v>0</v>
      </c>
      <c r="EX57" s="8"/>
      <c r="FA57" s="8"/>
      <c r="FG57" s="29" t="s">
        <v>125</v>
      </c>
      <c r="FH57" s="112">
        <f t="shared" si="158"/>
        <v>0</v>
      </c>
      <c r="FI57" s="112">
        <f t="shared" si="159"/>
        <v>0.1111111111111111</v>
      </c>
      <c r="FJ57" s="112">
        <f t="shared" si="160"/>
        <v>0.3888888888888889</v>
      </c>
      <c r="FK57" s="112">
        <f t="shared" si="161"/>
        <v>0.33333333333333331</v>
      </c>
      <c r="FL57" s="112">
        <f t="shared" si="162"/>
        <v>0.3888888888888889</v>
      </c>
      <c r="FM57" s="112">
        <f t="shared" si="163"/>
        <v>0.33333333333333331</v>
      </c>
      <c r="FN57" s="112">
        <f t="shared" si="164"/>
        <v>0.1111111111111111</v>
      </c>
      <c r="FO57" s="112">
        <f t="shared" si="165"/>
        <v>0.1111111111111111</v>
      </c>
      <c r="FP57" s="112">
        <f t="shared" si="166"/>
        <v>0.33333333333333331</v>
      </c>
      <c r="FQ57" s="112">
        <f t="shared" si="167"/>
        <v>0.44444444444444442</v>
      </c>
      <c r="FR57" s="112">
        <f t="shared" si="168"/>
        <v>0.1111111111111111</v>
      </c>
      <c r="FS57" s="112">
        <f t="shared" si="169"/>
        <v>0.16666666666666666</v>
      </c>
      <c r="FT57" s="29" t="s">
        <v>125</v>
      </c>
      <c r="FU57" s="112">
        <f t="shared" si="170"/>
        <v>0</v>
      </c>
      <c r="FV57" s="112">
        <f t="shared" si="171"/>
        <v>0.16666666666666666</v>
      </c>
      <c r="FW57" s="112">
        <f t="shared" si="172"/>
        <v>0.27777777777777779</v>
      </c>
      <c r="FX57" s="112">
        <f t="shared" si="173"/>
        <v>0.27777777777777779</v>
      </c>
      <c r="FY57" s="112">
        <f t="shared" si="174"/>
        <v>0.22222222222222221</v>
      </c>
      <c r="FZ57" s="112">
        <f t="shared" si="175"/>
        <v>0.33333333333333331</v>
      </c>
      <c r="GA57" s="112">
        <f t="shared" si="176"/>
        <v>0.27777777777777779</v>
      </c>
      <c r="GB57" s="112">
        <f t="shared" si="177"/>
        <v>0</v>
      </c>
      <c r="GC57" s="112">
        <f t="shared" si="178"/>
        <v>0.1111111111111111</v>
      </c>
      <c r="GD57" s="112">
        <f t="shared" si="179"/>
        <v>0.16666666666666666</v>
      </c>
    </row>
    <row r="58" spans="1:189" x14ac:dyDescent="0.35">
      <c r="F58" s="29" t="s">
        <v>206</v>
      </c>
      <c r="G58" s="10">
        <f>COUNTBLANK(G30:G47)</f>
        <v>1</v>
      </c>
      <c r="H58" s="96">
        <f t="shared" si="82"/>
        <v>5.5555555555555552E-2</v>
      </c>
      <c r="BN58" s="29" t="s">
        <v>108</v>
      </c>
      <c r="BO58" s="112">
        <f t="shared" si="135"/>
        <v>0</v>
      </c>
      <c r="BP58" s="112">
        <f t="shared" si="136"/>
        <v>0.16666666666666666</v>
      </c>
      <c r="BQ58" s="112">
        <f t="shared" si="137"/>
        <v>0.55555555555555558</v>
      </c>
      <c r="BR58" s="112">
        <f t="shared" si="138"/>
        <v>0.66666666666666663</v>
      </c>
      <c r="BT58" s="29" t="s">
        <v>259</v>
      </c>
      <c r="BU58" s="112">
        <f t="shared" si="180"/>
        <v>0.1111111111111111</v>
      </c>
      <c r="BV58" s="112">
        <f t="shared" si="181"/>
        <v>0.1111111111111111</v>
      </c>
      <c r="BW58" s="112">
        <f t="shared" si="182"/>
        <v>5.5555555555555552E-2</v>
      </c>
      <c r="BX58" s="112">
        <f t="shared" si="183"/>
        <v>0</v>
      </c>
      <c r="BY58" s="29" t="s">
        <v>132</v>
      </c>
      <c r="BZ58" s="114">
        <f t="shared" si="139"/>
        <v>0.1111111111111111</v>
      </c>
      <c r="CA58" s="114">
        <f t="shared" si="140"/>
        <v>5.5555555555555552E-2</v>
      </c>
      <c r="CB58" s="114">
        <f t="shared" si="141"/>
        <v>0.1111111111111111</v>
      </c>
      <c r="CC58" s="114">
        <f t="shared" si="142"/>
        <v>5.5555555555555552E-2</v>
      </c>
      <c r="CD58" s="29" t="s">
        <v>134</v>
      </c>
      <c r="CE58" s="114">
        <f t="shared" si="90"/>
        <v>0</v>
      </c>
      <c r="CF58" s="114">
        <f t="shared" si="91"/>
        <v>0</v>
      </c>
      <c r="CG58" s="114">
        <f t="shared" si="92"/>
        <v>0.3888888888888889</v>
      </c>
      <c r="CH58" s="114">
        <f t="shared" si="93"/>
        <v>0.5</v>
      </c>
      <c r="CI58" s="114">
        <f t="shared" si="94"/>
        <v>0.3888888888888889</v>
      </c>
      <c r="CJ58" s="114">
        <f t="shared" si="95"/>
        <v>0.3888888888888889</v>
      </c>
      <c r="CK58" s="114">
        <f t="shared" si="96"/>
        <v>5.5555555555555552E-2</v>
      </c>
      <c r="CL58" s="114">
        <f t="shared" si="97"/>
        <v>0.1111111111111111</v>
      </c>
      <c r="CM58" s="114">
        <f t="shared" si="98"/>
        <v>0.44444444444444442</v>
      </c>
      <c r="CN58" s="114">
        <f t="shared" si="99"/>
        <v>0.44444444444444442</v>
      </c>
      <c r="CO58" s="117" t="s">
        <v>120</v>
      </c>
      <c r="CP58" s="114">
        <f t="shared" si="100"/>
        <v>0.1111111111111111</v>
      </c>
      <c r="CQ58" s="114">
        <f t="shared" si="101"/>
        <v>0.27777777777777779</v>
      </c>
      <c r="CR58" s="114">
        <f t="shared" si="102"/>
        <v>0.16666666666666666</v>
      </c>
      <c r="CS58" s="114">
        <f t="shared" si="103"/>
        <v>0.1111111111111111</v>
      </c>
      <c r="CT58" s="114">
        <f t="shared" si="104"/>
        <v>0.1111111111111111</v>
      </c>
      <c r="CU58" s="114">
        <f t="shared" si="105"/>
        <v>0.1111111111111111</v>
      </c>
      <c r="CV58" s="114">
        <f t="shared" si="106"/>
        <v>5.5555555555555552E-2</v>
      </c>
      <c r="CW58" s="114">
        <f t="shared" si="107"/>
        <v>0.16666666666666666</v>
      </c>
      <c r="CX58" s="114">
        <f t="shared" si="108"/>
        <v>0.16666666666666666</v>
      </c>
      <c r="CY58" s="114">
        <f t="shared" si="109"/>
        <v>0.1111111111111111</v>
      </c>
      <c r="CZ58" s="29" t="s">
        <v>116</v>
      </c>
      <c r="DA58" s="112">
        <f t="shared" si="110"/>
        <v>0</v>
      </c>
      <c r="DB58" s="112">
        <f t="shared" si="111"/>
        <v>0</v>
      </c>
      <c r="DC58" s="112">
        <f t="shared" si="112"/>
        <v>0.1111111111111111</v>
      </c>
      <c r="DD58" s="119" t="s">
        <v>202</v>
      </c>
      <c r="DE58" s="48">
        <f>SUM(DE48:DE57)</f>
        <v>18</v>
      </c>
      <c r="DF58" s="97">
        <f t="shared" si="22"/>
        <v>1</v>
      </c>
      <c r="DG58" s="8"/>
      <c r="DJ58" s="29" t="s">
        <v>116</v>
      </c>
      <c r="DK58" s="96">
        <f t="shared" si="113"/>
        <v>5.5555555555555552E-2</v>
      </c>
      <c r="DL58" s="96">
        <f t="shared" si="114"/>
        <v>5.5555555555555552E-2</v>
      </c>
      <c r="DM58" s="96">
        <f t="shared" si="115"/>
        <v>0</v>
      </c>
      <c r="DN58" s="96">
        <f t="shared" si="116"/>
        <v>0</v>
      </c>
      <c r="DO58" s="96">
        <f t="shared" si="117"/>
        <v>0</v>
      </c>
      <c r="DP58" s="96">
        <f t="shared" si="118"/>
        <v>0.1111111111111111</v>
      </c>
      <c r="DQ58" s="96">
        <f t="shared" si="119"/>
        <v>5.5555555555555552E-2</v>
      </c>
      <c r="DR58" s="96">
        <f t="shared" si="120"/>
        <v>5.5555555555555552E-2</v>
      </c>
      <c r="DS58" s="96">
        <f t="shared" si="121"/>
        <v>0.16666666666666666</v>
      </c>
      <c r="DT58" s="96">
        <f t="shared" si="122"/>
        <v>0.1111111111111111</v>
      </c>
      <c r="DU58" s="29" t="s">
        <v>116</v>
      </c>
      <c r="DV58" s="112">
        <f t="shared" si="123"/>
        <v>0</v>
      </c>
      <c r="DW58" s="112">
        <f t="shared" si="124"/>
        <v>0</v>
      </c>
      <c r="DX58" s="112">
        <f t="shared" si="125"/>
        <v>0</v>
      </c>
      <c r="DY58" s="112">
        <f t="shared" si="126"/>
        <v>0.27777777777777779</v>
      </c>
      <c r="DZ58" s="112">
        <f t="shared" si="127"/>
        <v>0.3888888888888889</v>
      </c>
      <c r="EA58" s="112">
        <f t="shared" si="128"/>
        <v>0.3888888888888889</v>
      </c>
      <c r="EB58" s="112">
        <f t="shared" si="129"/>
        <v>0.27777777777777779</v>
      </c>
      <c r="EC58" s="112">
        <f t="shared" si="130"/>
        <v>0.33333333333333331</v>
      </c>
      <c r="ED58" s="112">
        <f t="shared" si="131"/>
        <v>0.33333333333333331</v>
      </c>
      <c r="EE58" s="112">
        <f t="shared" si="132"/>
        <v>0.27777777777777779</v>
      </c>
      <c r="EF58" s="29" t="s">
        <v>108</v>
      </c>
      <c r="EG58" s="112">
        <f t="shared" si="143"/>
        <v>5.5555555555555552E-2</v>
      </c>
      <c r="EH58" s="112">
        <f t="shared" si="144"/>
        <v>5.5555555555555552E-2</v>
      </c>
      <c r="EI58" s="112">
        <f t="shared" si="145"/>
        <v>0.27777777777777779</v>
      </c>
      <c r="EJ58" s="112">
        <f t="shared" si="146"/>
        <v>0.5</v>
      </c>
      <c r="EK58" s="112">
        <f t="shared" si="147"/>
        <v>0.44444444444444442</v>
      </c>
      <c r="EL58" s="29" t="s">
        <v>108</v>
      </c>
      <c r="EM58" s="109">
        <f t="shared" si="148"/>
        <v>0</v>
      </c>
      <c r="EN58" s="109">
        <f t="shared" si="149"/>
        <v>0.1111111111111111</v>
      </c>
      <c r="EO58" s="109">
        <f t="shared" si="150"/>
        <v>0.27777777777777779</v>
      </c>
      <c r="EP58" s="109">
        <f t="shared" si="151"/>
        <v>0.5</v>
      </c>
      <c r="EQ58" s="109">
        <f t="shared" si="152"/>
        <v>0.44444444444444442</v>
      </c>
      <c r="ER58" s="29" t="s">
        <v>108</v>
      </c>
      <c r="ES58" s="112">
        <f t="shared" si="153"/>
        <v>0.1111111111111111</v>
      </c>
      <c r="ET58" s="112">
        <f t="shared" si="154"/>
        <v>0.16666666666666666</v>
      </c>
      <c r="EU58" s="112">
        <f t="shared" si="155"/>
        <v>0.27777777777777779</v>
      </c>
      <c r="EV58" s="112">
        <f t="shared" si="156"/>
        <v>0.44444444444444442</v>
      </c>
      <c r="EW58" s="112">
        <f t="shared" si="157"/>
        <v>0.44444444444444442</v>
      </c>
      <c r="EX58" s="8"/>
      <c r="FA58" s="8"/>
      <c r="FG58" s="29" t="s">
        <v>126</v>
      </c>
      <c r="FH58" s="112">
        <f t="shared" si="158"/>
        <v>0</v>
      </c>
      <c r="FI58" s="112">
        <f t="shared" si="159"/>
        <v>0.5</v>
      </c>
      <c r="FJ58" s="112">
        <f t="shared" si="160"/>
        <v>0.27777777777777779</v>
      </c>
      <c r="FK58" s="112">
        <f t="shared" si="161"/>
        <v>0.3888888888888889</v>
      </c>
      <c r="FL58" s="112">
        <f t="shared" si="162"/>
        <v>0.33333333333333331</v>
      </c>
      <c r="FM58" s="112">
        <f t="shared" si="163"/>
        <v>0.22222222222222221</v>
      </c>
      <c r="FN58" s="112">
        <f t="shared" si="164"/>
        <v>0.16666666666666666</v>
      </c>
      <c r="FO58" s="112">
        <f t="shared" si="165"/>
        <v>5.5555555555555552E-2</v>
      </c>
      <c r="FP58" s="112">
        <f t="shared" si="166"/>
        <v>0.22222222222222221</v>
      </c>
      <c r="FQ58" s="112">
        <f t="shared" si="167"/>
        <v>0.27777777777777779</v>
      </c>
      <c r="FR58" s="112">
        <f t="shared" si="168"/>
        <v>0.16666666666666666</v>
      </c>
      <c r="FS58" s="112">
        <f t="shared" si="169"/>
        <v>0.1111111111111111</v>
      </c>
      <c r="FT58" s="29" t="s">
        <v>126</v>
      </c>
      <c r="FU58" s="112">
        <f t="shared" si="170"/>
        <v>0</v>
      </c>
      <c r="FV58" s="112">
        <f t="shared" si="171"/>
        <v>0.33333333333333331</v>
      </c>
      <c r="FW58" s="112">
        <f t="shared" si="172"/>
        <v>0.33333333333333331</v>
      </c>
      <c r="FX58" s="112">
        <f t="shared" si="173"/>
        <v>0.3888888888888889</v>
      </c>
      <c r="FY58" s="112">
        <f t="shared" si="174"/>
        <v>0.22222222222222221</v>
      </c>
      <c r="FZ58" s="112">
        <f t="shared" si="175"/>
        <v>0.1111111111111111</v>
      </c>
      <c r="GA58" s="112">
        <f t="shared" si="176"/>
        <v>0.33333333333333331</v>
      </c>
      <c r="GB58" s="112">
        <f t="shared" si="177"/>
        <v>0.3888888888888889</v>
      </c>
      <c r="GC58" s="112">
        <f t="shared" si="178"/>
        <v>0.22222222222222221</v>
      </c>
      <c r="GD58" s="112">
        <f t="shared" si="179"/>
        <v>0.22222222222222221</v>
      </c>
    </row>
    <row r="59" spans="1:189" x14ac:dyDescent="0.35">
      <c r="F59" s="53" t="s">
        <v>202</v>
      </c>
      <c r="G59" s="54">
        <f>SUM(G54:G58)</f>
        <v>18</v>
      </c>
      <c r="H59" s="96">
        <f t="shared" si="82"/>
        <v>1</v>
      </c>
      <c r="BN59" s="29" t="s">
        <v>116</v>
      </c>
      <c r="BO59" s="112">
        <f t="shared" si="135"/>
        <v>0</v>
      </c>
      <c r="BP59" s="112">
        <f t="shared" si="136"/>
        <v>0</v>
      </c>
      <c r="BQ59" s="112">
        <f t="shared" si="137"/>
        <v>0</v>
      </c>
      <c r="BR59" s="112">
        <f t="shared" si="138"/>
        <v>5.5555555555555552E-2</v>
      </c>
      <c r="BT59" s="29" t="s">
        <v>258</v>
      </c>
      <c r="BU59" s="112">
        <f t="shared" si="180"/>
        <v>0.33333333333333331</v>
      </c>
      <c r="BV59" s="112">
        <f t="shared" si="181"/>
        <v>0.1111111111111111</v>
      </c>
      <c r="BW59" s="112">
        <f t="shared" si="182"/>
        <v>5.5555555555555552E-2</v>
      </c>
      <c r="BX59" s="112">
        <f t="shared" si="183"/>
        <v>5.5555555555555552E-2</v>
      </c>
      <c r="BY59" s="29" t="s">
        <v>116</v>
      </c>
      <c r="BZ59" s="114">
        <f t="shared" si="139"/>
        <v>0.1111111111111111</v>
      </c>
      <c r="CA59" s="114">
        <f t="shared" si="140"/>
        <v>0.5</v>
      </c>
      <c r="CB59" s="114">
        <f t="shared" si="141"/>
        <v>0.61111111111111116</v>
      </c>
      <c r="CC59" s="114">
        <f t="shared" si="142"/>
        <v>0.66666666666666663</v>
      </c>
      <c r="CD59" s="29" t="s">
        <v>130</v>
      </c>
      <c r="CE59" s="114">
        <f t="shared" si="90"/>
        <v>0</v>
      </c>
      <c r="CF59" s="114">
        <f t="shared" si="91"/>
        <v>5.5555555555555552E-2</v>
      </c>
      <c r="CG59" s="114">
        <f t="shared" si="92"/>
        <v>5.5555555555555552E-2</v>
      </c>
      <c r="CH59" s="114">
        <f t="shared" si="93"/>
        <v>5.5555555555555552E-2</v>
      </c>
      <c r="CI59" s="114">
        <f t="shared" si="94"/>
        <v>5.5555555555555552E-2</v>
      </c>
      <c r="CJ59" s="114">
        <f t="shared" si="95"/>
        <v>5.5555555555555552E-2</v>
      </c>
      <c r="CK59" s="114">
        <f t="shared" si="96"/>
        <v>5.5555555555555552E-2</v>
      </c>
      <c r="CL59" s="114">
        <f t="shared" si="97"/>
        <v>5.5555555555555552E-2</v>
      </c>
      <c r="CM59" s="114">
        <f t="shared" si="98"/>
        <v>5.5555555555555552E-2</v>
      </c>
      <c r="CN59" s="114">
        <f t="shared" si="99"/>
        <v>5.5555555555555552E-2</v>
      </c>
      <c r="CO59" s="117" t="s">
        <v>121</v>
      </c>
      <c r="CP59" s="114">
        <f t="shared" si="100"/>
        <v>0</v>
      </c>
      <c r="CQ59" s="114">
        <f t="shared" si="101"/>
        <v>0.22222222222222221</v>
      </c>
      <c r="CR59" s="114">
        <f t="shared" si="102"/>
        <v>0.61111111111111116</v>
      </c>
      <c r="CS59" s="114">
        <f t="shared" si="103"/>
        <v>5.5555555555555552E-2</v>
      </c>
      <c r="CT59" s="114">
        <f t="shared" si="104"/>
        <v>0.72222222222222221</v>
      </c>
      <c r="CU59" s="114">
        <f t="shared" si="105"/>
        <v>0.72222222222222221</v>
      </c>
      <c r="CV59" s="114">
        <f t="shared" si="106"/>
        <v>0.77777777777777779</v>
      </c>
      <c r="CW59" s="114">
        <f t="shared" si="107"/>
        <v>0.61111111111111116</v>
      </c>
      <c r="CX59" s="114">
        <f t="shared" si="108"/>
        <v>0.61111111111111116</v>
      </c>
      <c r="CY59" s="114">
        <f t="shared" si="109"/>
        <v>0.55555555555555558</v>
      </c>
      <c r="CZ59" s="29" t="s">
        <v>130</v>
      </c>
      <c r="DA59" s="112">
        <f t="shared" si="110"/>
        <v>5.5555555555555552E-2</v>
      </c>
      <c r="DB59" s="112">
        <f t="shared" si="111"/>
        <v>5.5555555555555552E-2</v>
      </c>
      <c r="DC59" s="112">
        <f t="shared" si="112"/>
        <v>5.5555555555555552E-2</v>
      </c>
      <c r="DJ59" s="29" t="s">
        <v>130</v>
      </c>
      <c r="DK59" s="96">
        <f t="shared" si="113"/>
        <v>5.5555555555555552E-2</v>
      </c>
      <c r="DL59" s="96">
        <f t="shared" si="114"/>
        <v>0</v>
      </c>
      <c r="DM59" s="96">
        <f t="shared" si="115"/>
        <v>0.1111111111111111</v>
      </c>
      <c r="DN59" s="96">
        <f t="shared" si="116"/>
        <v>0.1111111111111111</v>
      </c>
      <c r="DO59" s="96">
        <f t="shared" si="117"/>
        <v>0.1111111111111111</v>
      </c>
      <c r="DP59" s="96">
        <f t="shared" si="118"/>
        <v>0.16666666666666666</v>
      </c>
      <c r="DQ59" s="96">
        <f t="shared" si="119"/>
        <v>0.1111111111111111</v>
      </c>
      <c r="DR59" s="96">
        <f t="shared" si="120"/>
        <v>0.1111111111111111</v>
      </c>
      <c r="DS59" s="96">
        <f t="shared" si="121"/>
        <v>0.16666666666666666</v>
      </c>
      <c r="DT59" s="96">
        <f t="shared" si="122"/>
        <v>0.1111111111111111</v>
      </c>
      <c r="DU59" s="29" t="s">
        <v>130</v>
      </c>
      <c r="DV59" s="112">
        <f t="shared" si="123"/>
        <v>0.1111111111111111</v>
      </c>
      <c r="DW59" s="112">
        <f t="shared" si="124"/>
        <v>5.5555555555555552E-2</v>
      </c>
      <c r="DX59" s="112">
        <f t="shared" si="125"/>
        <v>5.5555555555555552E-2</v>
      </c>
      <c r="DY59" s="112">
        <f t="shared" si="126"/>
        <v>0.16666666666666666</v>
      </c>
      <c r="DZ59" s="112">
        <f t="shared" si="127"/>
        <v>0.22222222222222221</v>
      </c>
      <c r="EA59" s="112">
        <f t="shared" si="128"/>
        <v>0.22222222222222221</v>
      </c>
      <c r="EB59" s="112">
        <f t="shared" si="129"/>
        <v>0.16666666666666666</v>
      </c>
      <c r="EC59" s="112">
        <f t="shared" si="130"/>
        <v>0.16666666666666666</v>
      </c>
      <c r="ED59" s="112">
        <f t="shared" si="131"/>
        <v>0.16666666666666666</v>
      </c>
      <c r="EE59" s="112">
        <f t="shared" si="132"/>
        <v>0.16666666666666666</v>
      </c>
      <c r="EF59" s="29" t="s">
        <v>116</v>
      </c>
      <c r="EG59" s="112">
        <f t="shared" si="143"/>
        <v>0</v>
      </c>
      <c r="EH59" s="112">
        <f t="shared" si="144"/>
        <v>0.1111111111111111</v>
      </c>
      <c r="EI59" s="112">
        <f t="shared" si="145"/>
        <v>0.16666666666666666</v>
      </c>
      <c r="EJ59" s="112">
        <f t="shared" si="146"/>
        <v>0.22222222222222221</v>
      </c>
      <c r="EK59" s="112">
        <f t="shared" si="147"/>
        <v>0.27777777777777779</v>
      </c>
      <c r="EL59" s="29" t="s">
        <v>116</v>
      </c>
      <c r="EM59" s="109">
        <f t="shared" si="148"/>
        <v>0</v>
      </c>
      <c r="EN59" s="109">
        <f t="shared" si="149"/>
        <v>0.1111111111111111</v>
      </c>
      <c r="EO59" s="109">
        <f t="shared" si="150"/>
        <v>0.16666666666666666</v>
      </c>
      <c r="EP59" s="109">
        <f t="shared" si="151"/>
        <v>0.22222222222222221</v>
      </c>
      <c r="EQ59" s="109">
        <f t="shared" si="152"/>
        <v>0.27777777777777779</v>
      </c>
      <c r="ER59" s="29" t="s">
        <v>116</v>
      </c>
      <c r="ES59" s="112">
        <f t="shared" si="153"/>
        <v>5.5555555555555552E-2</v>
      </c>
      <c r="ET59" s="112">
        <f t="shared" si="154"/>
        <v>0.1111111111111111</v>
      </c>
      <c r="EU59" s="112">
        <f t="shared" si="155"/>
        <v>0.16666666666666666</v>
      </c>
      <c r="EV59" s="112">
        <f t="shared" si="156"/>
        <v>0.22222222222222221</v>
      </c>
      <c r="EW59" s="112">
        <f t="shared" si="157"/>
        <v>0.27777777777777779</v>
      </c>
      <c r="EX59" s="8"/>
      <c r="FA59" s="8"/>
      <c r="FG59" s="29" t="s">
        <v>127</v>
      </c>
      <c r="FH59" s="112">
        <f t="shared" si="158"/>
        <v>0</v>
      </c>
      <c r="FI59" s="112">
        <f t="shared" si="159"/>
        <v>0.1111111111111111</v>
      </c>
      <c r="FJ59" s="112">
        <f t="shared" si="160"/>
        <v>5.5555555555555552E-2</v>
      </c>
      <c r="FK59" s="112">
        <f t="shared" si="161"/>
        <v>0</v>
      </c>
      <c r="FL59" s="112">
        <f t="shared" si="162"/>
        <v>0</v>
      </c>
      <c r="FM59" s="112">
        <f t="shared" si="163"/>
        <v>0</v>
      </c>
      <c r="FN59" s="112">
        <f t="shared" si="164"/>
        <v>5.5555555555555552E-2</v>
      </c>
      <c r="FO59" s="112">
        <f t="shared" si="165"/>
        <v>0</v>
      </c>
      <c r="FP59" s="112">
        <f t="shared" si="166"/>
        <v>5.5555555555555552E-2</v>
      </c>
      <c r="FQ59" s="112">
        <f t="shared" si="167"/>
        <v>0</v>
      </c>
      <c r="FR59" s="112">
        <f t="shared" si="168"/>
        <v>0</v>
      </c>
      <c r="FS59" s="112">
        <f t="shared" si="169"/>
        <v>0</v>
      </c>
      <c r="FT59" s="29" t="s">
        <v>127</v>
      </c>
      <c r="FU59" s="112">
        <f t="shared" si="170"/>
        <v>0</v>
      </c>
      <c r="FV59" s="112">
        <f t="shared" si="171"/>
        <v>0.27777777777777779</v>
      </c>
      <c r="FW59" s="112">
        <f t="shared" si="172"/>
        <v>0.1111111111111111</v>
      </c>
      <c r="FX59" s="112">
        <f t="shared" si="173"/>
        <v>0.16666666666666666</v>
      </c>
      <c r="FY59" s="112">
        <f t="shared" si="174"/>
        <v>0.33333333333333331</v>
      </c>
      <c r="FZ59" s="112">
        <f t="shared" si="175"/>
        <v>0.16666666666666666</v>
      </c>
      <c r="GA59" s="112">
        <f t="shared" si="176"/>
        <v>0.1111111111111111</v>
      </c>
      <c r="GB59" s="112">
        <f t="shared" si="177"/>
        <v>0.3888888888888889</v>
      </c>
      <c r="GC59" s="112">
        <f t="shared" si="178"/>
        <v>0.3888888888888889</v>
      </c>
      <c r="GD59" s="112">
        <f t="shared" si="179"/>
        <v>0.33333333333333331</v>
      </c>
    </row>
    <row r="60" spans="1:189" x14ac:dyDescent="0.35">
      <c r="BN60" s="29" t="s">
        <v>134</v>
      </c>
      <c r="BO60" s="112">
        <f t="shared" si="135"/>
        <v>0</v>
      </c>
      <c r="BP60" s="112">
        <f t="shared" si="136"/>
        <v>0</v>
      </c>
      <c r="BQ60" s="112">
        <f t="shared" si="137"/>
        <v>5.5555555555555552E-2</v>
      </c>
      <c r="BR60" s="112">
        <f t="shared" si="138"/>
        <v>5.5555555555555552E-2</v>
      </c>
      <c r="BT60" s="29" t="s">
        <v>260</v>
      </c>
      <c r="BU60" s="112">
        <f t="shared" si="180"/>
        <v>0</v>
      </c>
      <c r="BV60" s="112">
        <f t="shared" si="181"/>
        <v>5.5555555555555552E-2</v>
      </c>
      <c r="BW60" s="112">
        <f t="shared" si="182"/>
        <v>0</v>
      </c>
      <c r="BX60" s="112">
        <f t="shared" si="183"/>
        <v>0</v>
      </c>
      <c r="BY60" s="29" t="s">
        <v>134</v>
      </c>
      <c r="BZ60" s="114">
        <f t="shared" si="139"/>
        <v>0</v>
      </c>
      <c r="CA60" s="114">
        <f t="shared" si="140"/>
        <v>0</v>
      </c>
      <c r="CB60" s="114">
        <f t="shared" si="141"/>
        <v>0</v>
      </c>
      <c r="CC60" s="114">
        <f t="shared" si="142"/>
        <v>5.5555555555555552E-2</v>
      </c>
      <c r="CD60" s="47" t="s">
        <v>206</v>
      </c>
      <c r="CE60" s="115">
        <f t="shared" si="90"/>
        <v>0</v>
      </c>
      <c r="CF60" s="115">
        <f t="shared" si="91"/>
        <v>0.22222222222222221</v>
      </c>
      <c r="CG60" s="115">
        <f t="shared" si="92"/>
        <v>0.1111111111111111</v>
      </c>
      <c r="CH60" s="115">
        <f t="shared" si="93"/>
        <v>0.27777777777777779</v>
      </c>
      <c r="CI60" s="115">
        <f t="shared" si="94"/>
        <v>0.22222222222222221</v>
      </c>
      <c r="CJ60" s="115">
        <f t="shared" si="95"/>
        <v>0.27777777777777779</v>
      </c>
      <c r="CK60" s="115">
        <f t="shared" si="96"/>
        <v>0.16666666666666666</v>
      </c>
      <c r="CL60" s="115">
        <f t="shared" si="97"/>
        <v>0.16666666666666666</v>
      </c>
      <c r="CM60" s="115">
        <f t="shared" si="98"/>
        <v>0.27777777777777779</v>
      </c>
      <c r="CN60" s="115">
        <f t="shared" si="99"/>
        <v>0.22222222222222221</v>
      </c>
      <c r="CO60" s="116" t="s">
        <v>206</v>
      </c>
      <c r="CP60" s="115">
        <f t="shared" si="100"/>
        <v>0</v>
      </c>
      <c r="CQ60" s="115">
        <f t="shared" si="101"/>
        <v>0</v>
      </c>
      <c r="CR60" s="115">
        <f t="shared" si="102"/>
        <v>0</v>
      </c>
      <c r="CS60" s="115">
        <f t="shared" si="103"/>
        <v>0</v>
      </c>
      <c r="CT60" s="115">
        <f t="shared" si="104"/>
        <v>0</v>
      </c>
      <c r="CU60" s="115">
        <f t="shared" si="105"/>
        <v>0</v>
      </c>
      <c r="CV60" s="115">
        <f t="shared" si="106"/>
        <v>5.5555555555555552E-2</v>
      </c>
      <c r="CW60" s="115">
        <f t="shared" si="107"/>
        <v>0</v>
      </c>
      <c r="CX60" s="115">
        <f t="shared" si="108"/>
        <v>0</v>
      </c>
      <c r="CY60" s="115">
        <f t="shared" si="109"/>
        <v>0</v>
      </c>
      <c r="CZ60" s="47" t="s">
        <v>206</v>
      </c>
      <c r="DA60" s="113">
        <f t="shared" si="110"/>
        <v>0</v>
      </c>
      <c r="DB60" s="113">
        <f t="shared" si="111"/>
        <v>0</v>
      </c>
      <c r="DC60" s="113">
        <f t="shared" si="112"/>
        <v>0</v>
      </c>
      <c r="DJ60" s="47" t="s">
        <v>206</v>
      </c>
      <c r="DK60" s="97">
        <f t="shared" si="113"/>
        <v>0</v>
      </c>
      <c r="DL60" s="97">
        <f t="shared" si="114"/>
        <v>0</v>
      </c>
      <c r="DM60" s="97">
        <f t="shared" si="115"/>
        <v>5.5555555555555552E-2</v>
      </c>
      <c r="DN60" s="97">
        <f t="shared" si="116"/>
        <v>5.5555555555555552E-2</v>
      </c>
      <c r="DO60" s="97">
        <f t="shared" si="117"/>
        <v>5.5555555555555552E-2</v>
      </c>
      <c r="DP60" s="97">
        <f t="shared" si="118"/>
        <v>0</v>
      </c>
      <c r="DQ60" s="97">
        <f t="shared" si="119"/>
        <v>5.5555555555555552E-2</v>
      </c>
      <c r="DR60" s="97">
        <f t="shared" si="120"/>
        <v>5.5555555555555552E-2</v>
      </c>
      <c r="DS60" s="97">
        <f t="shared" si="121"/>
        <v>0</v>
      </c>
      <c r="DT60" s="97">
        <f t="shared" si="122"/>
        <v>0</v>
      </c>
      <c r="DU60" s="47" t="s">
        <v>206</v>
      </c>
      <c r="DV60" s="113">
        <f t="shared" si="123"/>
        <v>0</v>
      </c>
      <c r="DW60" s="113">
        <f t="shared" si="124"/>
        <v>0</v>
      </c>
      <c r="DX60" s="113">
        <f t="shared" si="125"/>
        <v>0</v>
      </c>
      <c r="DY60" s="113">
        <f t="shared" si="126"/>
        <v>5.5555555555555552E-2</v>
      </c>
      <c r="DZ60" s="113">
        <f t="shared" si="127"/>
        <v>5.5555555555555552E-2</v>
      </c>
      <c r="EA60" s="113">
        <f t="shared" si="128"/>
        <v>5.5555555555555552E-2</v>
      </c>
      <c r="EB60" s="113">
        <f t="shared" si="129"/>
        <v>5.5555555555555552E-2</v>
      </c>
      <c r="EC60" s="113">
        <f t="shared" si="130"/>
        <v>5.5555555555555552E-2</v>
      </c>
      <c r="ED60" s="113">
        <f t="shared" si="131"/>
        <v>5.5555555555555552E-2</v>
      </c>
      <c r="EE60" s="113">
        <f t="shared" si="132"/>
        <v>5.5555555555555552E-2</v>
      </c>
      <c r="EF60" s="29" t="s">
        <v>134</v>
      </c>
      <c r="EG60" s="112">
        <f t="shared" si="143"/>
        <v>5.5555555555555552E-2</v>
      </c>
      <c r="EH60" s="112">
        <f t="shared" si="144"/>
        <v>0</v>
      </c>
      <c r="EI60" s="112">
        <f t="shared" si="145"/>
        <v>0</v>
      </c>
      <c r="EJ60" s="112">
        <f t="shared" si="146"/>
        <v>0</v>
      </c>
      <c r="EK60" s="112">
        <f t="shared" si="147"/>
        <v>5.5555555555555552E-2</v>
      </c>
      <c r="EL60" s="29" t="s">
        <v>134</v>
      </c>
      <c r="EM60" s="109">
        <f t="shared" si="148"/>
        <v>0</v>
      </c>
      <c r="EN60" s="109">
        <f t="shared" si="149"/>
        <v>0</v>
      </c>
      <c r="EO60" s="109">
        <f t="shared" si="150"/>
        <v>0</v>
      </c>
      <c r="EP60" s="109">
        <f t="shared" si="151"/>
        <v>0</v>
      </c>
      <c r="EQ60" s="109">
        <f t="shared" si="152"/>
        <v>5.5555555555555552E-2</v>
      </c>
      <c r="ER60" s="29" t="s">
        <v>134</v>
      </c>
      <c r="ES60" s="112">
        <f t="shared" si="153"/>
        <v>0</v>
      </c>
      <c r="ET60" s="112">
        <f t="shared" si="154"/>
        <v>0</v>
      </c>
      <c r="EU60" s="112">
        <f t="shared" si="155"/>
        <v>5.5555555555555552E-2</v>
      </c>
      <c r="EV60" s="112">
        <f t="shared" si="156"/>
        <v>5.5555555555555552E-2</v>
      </c>
      <c r="EW60" s="112">
        <f t="shared" si="157"/>
        <v>0.1111111111111111</v>
      </c>
      <c r="FG60" s="29" t="s">
        <v>116</v>
      </c>
      <c r="FH60" s="112">
        <f t="shared" si="158"/>
        <v>0</v>
      </c>
      <c r="FI60" s="112">
        <f t="shared" si="159"/>
        <v>0</v>
      </c>
      <c r="FJ60" s="112">
        <f t="shared" si="160"/>
        <v>5.5555555555555552E-2</v>
      </c>
      <c r="FK60" s="112">
        <f t="shared" si="161"/>
        <v>0</v>
      </c>
      <c r="FL60" s="112">
        <f t="shared" si="162"/>
        <v>0</v>
      </c>
      <c r="FM60" s="112">
        <f t="shared" si="163"/>
        <v>5.5555555555555552E-2</v>
      </c>
      <c r="FN60" s="112">
        <f t="shared" si="164"/>
        <v>0.16666666666666666</v>
      </c>
      <c r="FO60" s="112">
        <f t="shared" si="165"/>
        <v>5.5555555555555552E-2</v>
      </c>
      <c r="FP60" s="112">
        <f t="shared" si="166"/>
        <v>5.5555555555555552E-2</v>
      </c>
      <c r="FQ60" s="112">
        <f t="shared" si="167"/>
        <v>0</v>
      </c>
      <c r="FR60" s="112">
        <f t="shared" si="168"/>
        <v>0.1111111111111111</v>
      </c>
      <c r="FS60" s="112">
        <f t="shared" si="169"/>
        <v>5.5555555555555552E-2</v>
      </c>
      <c r="FT60" s="29" t="s">
        <v>116</v>
      </c>
      <c r="FU60" s="112">
        <f t="shared" si="170"/>
        <v>0</v>
      </c>
      <c r="FV60" s="112">
        <f t="shared" si="171"/>
        <v>0</v>
      </c>
      <c r="FW60" s="112">
        <f t="shared" si="172"/>
        <v>0</v>
      </c>
      <c r="FX60" s="112">
        <f t="shared" si="173"/>
        <v>0</v>
      </c>
      <c r="FY60" s="112">
        <f t="shared" si="174"/>
        <v>0</v>
      </c>
      <c r="FZ60" s="112">
        <f t="shared" si="175"/>
        <v>0</v>
      </c>
      <c r="GA60" s="112">
        <f t="shared" si="176"/>
        <v>0</v>
      </c>
      <c r="GB60" s="112">
        <f t="shared" si="177"/>
        <v>0</v>
      </c>
      <c r="GC60" s="112">
        <f t="shared" si="178"/>
        <v>0.1111111111111111</v>
      </c>
      <c r="GD60" s="112">
        <f t="shared" si="179"/>
        <v>0.1111111111111111</v>
      </c>
    </row>
    <row r="61" spans="1:189" x14ac:dyDescent="0.35">
      <c r="C61" s="51" t="s">
        <v>207</v>
      </c>
      <c r="D61" s="52" t="s">
        <v>199</v>
      </c>
      <c r="E61" s="52" t="s">
        <v>183</v>
      </c>
      <c r="F61" s="52" t="s">
        <v>200</v>
      </c>
      <c r="G61" s="52" t="s">
        <v>201</v>
      </c>
      <c r="BN61" s="29" t="s">
        <v>130</v>
      </c>
      <c r="BO61" s="112">
        <f t="shared" si="135"/>
        <v>0</v>
      </c>
      <c r="BP61" s="112">
        <f t="shared" si="136"/>
        <v>0</v>
      </c>
      <c r="BQ61" s="112">
        <f t="shared" si="137"/>
        <v>0</v>
      </c>
      <c r="BR61" s="112">
        <f t="shared" si="138"/>
        <v>0</v>
      </c>
      <c r="BT61" s="29" t="s">
        <v>116</v>
      </c>
      <c r="BU61" s="112">
        <f t="shared" si="180"/>
        <v>5.5555555555555552E-2</v>
      </c>
      <c r="BV61" s="112">
        <f t="shared" si="181"/>
        <v>0.33333333333333331</v>
      </c>
      <c r="BW61" s="112">
        <f t="shared" si="182"/>
        <v>0.5</v>
      </c>
      <c r="BX61" s="112">
        <f t="shared" si="183"/>
        <v>0.55555555555555558</v>
      </c>
      <c r="BY61" s="29" t="s">
        <v>130</v>
      </c>
      <c r="BZ61" s="114">
        <f t="shared" si="139"/>
        <v>0</v>
      </c>
      <c r="CA61" s="114">
        <f t="shared" si="140"/>
        <v>0</v>
      </c>
      <c r="CB61" s="114">
        <f t="shared" si="141"/>
        <v>5.5555555555555552E-2</v>
      </c>
      <c r="CC61" s="114">
        <f t="shared" si="142"/>
        <v>5.5555555555555552E-2</v>
      </c>
      <c r="CD61" s="47" t="s">
        <v>202</v>
      </c>
      <c r="CE61" s="115">
        <f t="shared" si="90"/>
        <v>1</v>
      </c>
      <c r="CF61" s="115">
        <f t="shared" si="91"/>
        <v>1</v>
      </c>
      <c r="CG61" s="115">
        <f t="shared" si="92"/>
        <v>1</v>
      </c>
      <c r="CH61" s="115">
        <f t="shared" si="93"/>
        <v>1</v>
      </c>
      <c r="CI61" s="115">
        <f t="shared" si="94"/>
        <v>1</v>
      </c>
      <c r="CJ61" s="115">
        <f t="shared" si="95"/>
        <v>1</v>
      </c>
      <c r="CK61" s="115">
        <f t="shared" si="96"/>
        <v>1</v>
      </c>
      <c r="CL61" s="115">
        <f t="shared" si="97"/>
        <v>1</v>
      </c>
      <c r="CM61" s="115">
        <f t="shared" si="98"/>
        <v>1</v>
      </c>
      <c r="CN61" s="115">
        <f t="shared" si="99"/>
        <v>1</v>
      </c>
      <c r="CO61" s="116" t="s">
        <v>202</v>
      </c>
      <c r="CP61" s="115">
        <f t="shared" si="100"/>
        <v>1</v>
      </c>
      <c r="CQ61" s="115">
        <f t="shared" si="101"/>
        <v>1</v>
      </c>
      <c r="CR61" s="115">
        <f t="shared" si="102"/>
        <v>1</v>
      </c>
      <c r="CS61" s="115">
        <f t="shared" si="103"/>
        <v>1</v>
      </c>
      <c r="CT61" s="115">
        <f t="shared" si="104"/>
        <v>1</v>
      </c>
      <c r="CU61" s="115">
        <f t="shared" si="105"/>
        <v>1</v>
      </c>
      <c r="CV61" s="115">
        <f t="shared" si="106"/>
        <v>1</v>
      </c>
      <c r="CW61" s="115">
        <f t="shared" si="107"/>
        <v>1</v>
      </c>
      <c r="CX61" s="115">
        <f t="shared" si="108"/>
        <v>1</v>
      </c>
      <c r="CY61" s="115">
        <f t="shared" si="109"/>
        <v>1</v>
      </c>
      <c r="CZ61" s="47" t="s">
        <v>202</v>
      </c>
      <c r="DA61" s="113">
        <f t="shared" si="110"/>
        <v>1</v>
      </c>
      <c r="DB61" s="113">
        <f t="shared" si="111"/>
        <v>1</v>
      </c>
      <c r="DC61" s="113">
        <f t="shared" si="112"/>
        <v>1</v>
      </c>
      <c r="DJ61" s="47" t="s">
        <v>202</v>
      </c>
      <c r="DK61" s="97">
        <f t="shared" si="113"/>
        <v>1</v>
      </c>
      <c r="DL61" s="97">
        <f t="shared" si="114"/>
        <v>1</v>
      </c>
      <c r="DM61" s="97">
        <f t="shared" si="115"/>
        <v>1</v>
      </c>
      <c r="DN61" s="97">
        <f t="shared" si="116"/>
        <v>1</v>
      </c>
      <c r="DO61" s="97">
        <f t="shared" si="117"/>
        <v>1</v>
      </c>
      <c r="DP61" s="97">
        <f t="shared" si="118"/>
        <v>1</v>
      </c>
      <c r="DQ61" s="97">
        <f t="shared" si="119"/>
        <v>1</v>
      </c>
      <c r="DR61" s="97">
        <f t="shared" si="120"/>
        <v>1</v>
      </c>
      <c r="DS61" s="97">
        <f t="shared" si="121"/>
        <v>1</v>
      </c>
      <c r="DT61" s="97">
        <f t="shared" si="122"/>
        <v>1</v>
      </c>
      <c r="DU61" s="47" t="s">
        <v>202</v>
      </c>
      <c r="DV61" s="113">
        <f t="shared" si="123"/>
        <v>1</v>
      </c>
      <c r="DW61" s="113">
        <f t="shared" si="124"/>
        <v>1</v>
      </c>
      <c r="DX61" s="113">
        <f t="shared" si="125"/>
        <v>1</v>
      </c>
      <c r="DY61" s="113">
        <f t="shared" si="126"/>
        <v>1</v>
      </c>
      <c r="DZ61" s="113">
        <f t="shared" si="127"/>
        <v>1</v>
      </c>
      <c r="EA61" s="113">
        <f t="shared" si="128"/>
        <v>1</v>
      </c>
      <c r="EB61" s="113">
        <f t="shared" si="129"/>
        <v>1</v>
      </c>
      <c r="EC61" s="113">
        <f t="shared" si="130"/>
        <v>1</v>
      </c>
      <c r="ED61" s="113">
        <f t="shared" si="131"/>
        <v>1</v>
      </c>
      <c r="EE61" s="113">
        <f t="shared" si="132"/>
        <v>1</v>
      </c>
      <c r="EF61" s="29" t="s">
        <v>130</v>
      </c>
      <c r="EG61" s="112">
        <f t="shared" si="143"/>
        <v>5.5555555555555552E-2</v>
      </c>
      <c r="EH61" s="112">
        <f t="shared" si="144"/>
        <v>0.1111111111111111</v>
      </c>
      <c r="EI61" s="112">
        <f t="shared" si="145"/>
        <v>0.16666666666666666</v>
      </c>
      <c r="EJ61" s="112">
        <f t="shared" si="146"/>
        <v>0.16666666666666666</v>
      </c>
      <c r="EK61" s="112">
        <f t="shared" si="147"/>
        <v>0.16666666666666666</v>
      </c>
      <c r="EL61" s="29" t="s">
        <v>130</v>
      </c>
      <c r="EM61" s="109">
        <f t="shared" si="148"/>
        <v>5.5555555555555552E-2</v>
      </c>
      <c r="EN61" s="109">
        <f t="shared" si="149"/>
        <v>0.1111111111111111</v>
      </c>
      <c r="EO61" s="109">
        <f t="shared" si="150"/>
        <v>0.1111111111111111</v>
      </c>
      <c r="EP61" s="109">
        <f t="shared" si="151"/>
        <v>0.16666666666666666</v>
      </c>
      <c r="EQ61" s="109">
        <f t="shared" si="152"/>
        <v>0.16666666666666666</v>
      </c>
      <c r="ER61" s="29" t="s">
        <v>130</v>
      </c>
      <c r="ES61" s="112">
        <f t="shared" si="153"/>
        <v>5.5555555555555552E-2</v>
      </c>
      <c r="ET61" s="112">
        <f t="shared" si="154"/>
        <v>0.1111111111111111</v>
      </c>
      <c r="EU61" s="112">
        <f t="shared" si="155"/>
        <v>0.1111111111111111</v>
      </c>
      <c r="EV61" s="112">
        <f t="shared" si="156"/>
        <v>0.1111111111111111</v>
      </c>
      <c r="EW61" s="112">
        <f t="shared" si="157"/>
        <v>0.1111111111111111</v>
      </c>
      <c r="FG61" s="29" t="s">
        <v>130</v>
      </c>
      <c r="FH61" s="112">
        <f t="shared" si="158"/>
        <v>0</v>
      </c>
      <c r="FI61" s="112">
        <f t="shared" si="159"/>
        <v>5.5555555555555552E-2</v>
      </c>
      <c r="FJ61" s="112">
        <f t="shared" si="160"/>
        <v>0</v>
      </c>
      <c r="FK61" s="112">
        <f t="shared" si="161"/>
        <v>0</v>
      </c>
      <c r="FL61" s="112">
        <f t="shared" si="162"/>
        <v>0</v>
      </c>
      <c r="FM61" s="112">
        <f t="shared" si="163"/>
        <v>0</v>
      </c>
      <c r="FN61" s="112">
        <f t="shared" si="164"/>
        <v>5.5555555555555552E-2</v>
      </c>
      <c r="FO61" s="112">
        <f t="shared" si="165"/>
        <v>0</v>
      </c>
      <c r="FP61" s="112">
        <f t="shared" si="166"/>
        <v>0</v>
      </c>
      <c r="FQ61" s="112">
        <f t="shared" si="167"/>
        <v>0</v>
      </c>
      <c r="FR61" s="112">
        <f t="shared" si="168"/>
        <v>5.5555555555555552E-2</v>
      </c>
      <c r="FS61" s="112">
        <f t="shared" si="169"/>
        <v>5.5555555555555552E-2</v>
      </c>
      <c r="FT61" s="29" t="s">
        <v>130</v>
      </c>
      <c r="FU61" s="112">
        <f t="shared" si="170"/>
        <v>0</v>
      </c>
      <c r="FV61" s="112">
        <f t="shared" si="171"/>
        <v>5.5555555555555552E-2</v>
      </c>
      <c r="FW61" s="112">
        <f t="shared" si="172"/>
        <v>5.5555555555555552E-2</v>
      </c>
      <c r="FX61" s="112">
        <f t="shared" si="173"/>
        <v>0</v>
      </c>
      <c r="FY61" s="112">
        <f t="shared" si="174"/>
        <v>0</v>
      </c>
      <c r="FZ61" s="112">
        <f t="shared" si="175"/>
        <v>0</v>
      </c>
      <c r="GA61" s="112">
        <f t="shared" si="176"/>
        <v>0</v>
      </c>
      <c r="GB61" s="112">
        <f t="shared" si="177"/>
        <v>0</v>
      </c>
      <c r="GC61" s="112">
        <f t="shared" si="178"/>
        <v>0</v>
      </c>
      <c r="GD61" s="112">
        <f t="shared" si="179"/>
        <v>0</v>
      </c>
    </row>
    <row r="62" spans="1:189" x14ac:dyDescent="0.35">
      <c r="C62" s="29" t="s">
        <v>263</v>
      </c>
      <c r="D62" s="50">
        <f>COUNTIFS($G$30:$G$47,"&gt;75",$F$30:$F$47,$D$48)</f>
        <v>3</v>
      </c>
      <c r="E62" s="50">
        <f>COUNTIFS($G$30:$G$47,"&gt;75",$F$30:$F$47,$D$49)</f>
        <v>0</v>
      </c>
      <c r="F62" s="50">
        <f>COUNTIFS($G$30:$G$47,"&gt;75",$F$30:$F$47,$D$50)</f>
        <v>0</v>
      </c>
      <c r="G62" s="50">
        <f>COUNTIFS($G$30:$G$47,"&gt;75",$F$30:$F$47,$D$51)</f>
        <v>2</v>
      </c>
      <c r="BN62" s="47" t="s">
        <v>206</v>
      </c>
      <c r="BO62" s="113">
        <f t="shared" si="135"/>
        <v>0</v>
      </c>
      <c r="BP62" s="113">
        <f t="shared" si="136"/>
        <v>0</v>
      </c>
      <c r="BQ62" s="113">
        <f t="shared" si="137"/>
        <v>0</v>
      </c>
      <c r="BR62" s="113">
        <f t="shared" si="138"/>
        <v>0</v>
      </c>
      <c r="BT62" s="29" t="s">
        <v>134</v>
      </c>
      <c r="BU62" s="112">
        <f t="shared" si="180"/>
        <v>0</v>
      </c>
      <c r="BV62" s="112">
        <f t="shared" si="181"/>
        <v>0</v>
      </c>
      <c r="BW62" s="112">
        <f t="shared" si="182"/>
        <v>0</v>
      </c>
      <c r="BX62" s="112">
        <f t="shared" si="183"/>
        <v>0</v>
      </c>
      <c r="BY62" s="47" t="s">
        <v>206</v>
      </c>
      <c r="BZ62" s="115">
        <f t="shared" si="139"/>
        <v>5.5555555555555552E-2</v>
      </c>
      <c r="CA62" s="115">
        <f t="shared" si="140"/>
        <v>5.5555555555555552E-2</v>
      </c>
      <c r="CB62" s="115">
        <f t="shared" si="141"/>
        <v>5.5555555555555552E-2</v>
      </c>
      <c r="CC62" s="115">
        <f t="shared" si="142"/>
        <v>5.5555555555555552E-2</v>
      </c>
      <c r="EF62" s="47" t="s">
        <v>206</v>
      </c>
      <c r="EG62" s="113">
        <f t="shared" si="143"/>
        <v>5.5555555555555552E-2</v>
      </c>
      <c r="EH62" s="113">
        <f t="shared" si="144"/>
        <v>0.1111111111111111</v>
      </c>
      <c r="EI62" s="113">
        <f t="shared" si="145"/>
        <v>5.5555555555555552E-2</v>
      </c>
      <c r="EJ62" s="113">
        <f t="shared" si="146"/>
        <v>5.5555555555555552E-2</v>
      </c>
      <c r="EK62" s="113">
        <f t="shared" si="147"/>
        <v>5.5555555555555552E-2</v>
      </c>
      <c r="EL62" s="47" t="s">
        <v>206</v>
      </c>
      <c r="EM62" s="110">
        <f t="shared" si="148"/>
        <v>5.5555555555555552E-2</v>
      </c>
      <c r="EN62" s="110">
        <f t="shared" si="149"/>
        <v>0.1111111111111111</v>
      </c>
      <c r="EO62" s="110">
        <f t="shared" si="150"/>
        <v>5.5555555555555552E-2</v>
      </c>
      <c r="EP62" s="110">
        <f t="shared" si="151"/>
        <v>5.5555555555555552E-2</v>
      </c>
      <c r="EQ62" s="110">
        <f t="shared" si="152"/>
        <v>5.5555555555555552E-2</v>
      </c>
      <c r="ER62" s="47" t="s">
        <v>206</v>
      </c>
      <c r="ES62" s="113">
        <f t="shared" si="153"/>
        <v>5.5555555555555552E-2</v>
      </c>
      <c r="ET62" s="113">
        <f t="shared" si="154"/>
        <v>5.5555555555555552E-2</v>
      </c>
      <c r="EU62" s="113">
        <f t="shared" si="155"/>
        <v>5.5555555555555552E-2</v>
      </c>
      <c r="EV62" s="113">
        <f t="shared" si="156"/>
        <v>5.5555555555555552E-2</v>
      </c>
      <c r="EW62" s="113">
        <f t="shared" si="157"/>
        <v>5.5555555555555552E-2</v>
      </c>
      <c r="FG62" s="47" t="s">
        <v>206</v>
      </c>
      <c r="FH62" s="113">
        <f t="shared" si="158"/>
        <v>1</v>
      </c>
      <c r="FI62" s="113">
        <f t="shared" si="159"/>
        <v>0.1111111111111111</v>
      </c>
      <c r="FJ62" s="113">
        <f t="shared" si="160"/>
        <v>0.1111111111111111</v>
      </c>
      <c r="FK62" s="113">
        <f t="shared" si="161"/>
        <v>0.1111111111111111</v>
      </c>
      <c r="FL62" s="113">
        <f t="shared" si="162"/>
        <v>0.1111111111111111</v>
      </c>
      <c r="FM62" s="113">
        <f t="shared" si="163"/>
        <v>0.1111111111111111</v>
      </c>
      <c r="FN62" s="113">
        <f t="shared" si="164"/>
        <v>0.1111111111111111</v>
      </c>
      <c r="FO62" s="113">
        <f t="shared" si="165"/>
        <v>0.1111111111111111</v>
      </c>
      <c r="FP62" s="113">
        <f t="shared" si="166"/>
        <v>0.1111111111111111</v>
      </c>
      <c r="FQ62" s="113">
        <f t="shared" si="167"/>
        <v>0.1111111111111111</v>
      </c>
      <c r="FR62" s="113">
        <f t="shared" si="168"/>
        <v>0.1111111111111111</v>
      </c>
      <c r="FS62" s="113">
        <f t="shared" si="169"/>
        <v>0.1111111111111111</v>
      </c>
      <c r="FT62" s="47" t="s">
        <v>206</v>
      </c>
      <c r="FU62" s="113">
        <f t="shared" si="170"/>
        <v>1</v>
      </c>
      <c r="FV62" s="113">
        <f t="shared" si="171"/>
        <v>0.1111111111111111</v>
      </c>
      <c r="FW62" s="113">
        <f t="shared" si="172"/>
        <v>0.1111111111111111</v>
      </c>
      <c r="FX62" s="113">
        <f t="shared" si="173"/>
        <v>0.1111111111111111</v>
      </c>
      <c r="FY62" s="113">
        <f t="shared" si="174"/>
        <v>0.1111111111111111</v>
      </c>
      <c r="FZ62" s="113">
        <f t="shared" si="175"/>
        <v>0.1111111111111111</v>
      </c>
      <c r="GA62" s="113">
        <f t="shared" si="176"/>
        <v>0.1111111111111111</v>
      </c>
      <c r="GB62" s="113">
        <f t="shared" si="177"/>
        <v>0.16666666666666666</v>
      </c>
      <c r="GC62" s="113">
        <f t="shared" si="178"/>
        <v>0.1111111111111111</v>
      </c>
      <c r="GD62" s="113">
        <f t="shared" si="179"/>
        <v>0.1111111111111111</v>
      </c>
    </row>
    <row r="63" spans="1:189" x14ac:dyDescent="0.35">
      <c r="C63" s="29" t="s">
        <v>264</v>
      </c>
      <c r="D63" s="50">
        <f>COUNTIFS($G$30:$G$47,"&gt;50",$F$30:$F$47,$D$48)-D62</f>
        <v>2</v>
      </c>
      <c r="E63" s="50">
        <f>COUNTIFS($G$30:$G$47,"&gt;50",$F$30:$F$47,$D$49)-E62</f>
        <v>1</v>
      </c>
      <c r="F63" s="50">
        <f>COUNTIFS($G$30:$G$47,"&gt;50",$F$30:$F$47,$D$50)-F62</f>
        <v>0</v>
      </c>
      <c r="G63" s="50">
        <f>COUNTIFS($G$30:$G$47,"&gt;50",$F$30:$F$47,$D$51)-G62</f>
        <v>0</v>
      </c>
      <c r="I63"/>
      <c r="BN63" s="47" t="s">
        <v>202</v>
      </c>
      <c r="BO63" s="113">
        <f t="shared" si="135"/>
        <v>1</v>
      </c>
      <c r="BP63" s="113">
        <f t="shared" si="136"/>
        <v>1</v>
      </c>
      <c r="BQ63" s="113">
        <f t="shared" si="137"/>
        <v>1</v>
      </c>
      <c r="BR63" s="113">
        <f t="shared" si="138"/>
        <v>1</v>
      </c>
      <c r="BT63" s="29" t="s">
        <v>130</v>
      </c>
      <c r="BU63" s="112">
        <f t="shared" si="180"/>
        <v>0</v>
      </c>
      <c r="BV63" s="112">
        <f t="shared" si="181"/>
        <v>0</v>
      </c>
      <c r="BW63" s="112">
        <f t="shared" si="182"/>
        <v>5.5555555555555552E-2</v>
      </c>
      <c r="BX63" s="112">
        <f t="shared" si="183"/>
        <v>0.1111111111111111</v>
      </c>
      <c r="BY63" s="47" t="s">
        <v>202</v>
      </c>
      <c r="BZ63" s="115">
        <f t="shared" si="139"/>
        <v>1</v>
      </c>
      <c r="CA63" s="115">
        <f t="shared" si="140"/>
        <v>1</v>
      </c>
      <c r="CB63" s="115">
        <f t="shared" si="141"/>
        <v>1</v>
      </c>
      <c r="CC63" s="115">
        <f t="shared" si="142"/>
        <v>1</v>
      </c>
      <c r="EF63" s="47" t="s">
        <v>202</v>
      </c>
      <c r="EG63" s="113">
        <f t="shared" si="143"/>
        <v>1</v>
      </c>
      <c r="EH63" s="113">
        <f t="shared" si="144"/>
        <v>1</v>
      </c>
      <c r="EI63" s="113">
        <f t="shared" si="145"/>
        <v>1</v>
      </c>
      <c r="EJ63" s="113">
        <f t="shared" si="146"/>
        <v>1</v>
      </c>
      <c r="EK63" s="113">
        <f t="shared" si="147"/>
        <v>1</v>
      </c>
      <c r="EL63" s="47" t="s">
        <v>202</v>
      </c>
      <c r="EM63" s="110">
        <f t="shared" si="148"/>
        <v>1</v>
      </c>
      <c r="EN63" s="110">
        <f t="shared" si="149"/>
        <v>1</v>
      </c>
      <c r="EO63" s="110">
        <f t="shared" si="150"/>
        <v>1</v>
      </c>
      <c r="EP63" s="110">
        <f t="shared" si="151"/>
        <v>1</v>
      </c>
      <c r="EQ63" s="110">
        <f t="shared" si="152"/>
        <v>1</v>
      </c>
      <c r="ER63" s="47" t="s">
        <v>202</v>
      </c>
      <c r="ES63" s="113">
        <f t="shared" si="153"/>
        <v>1</v>
      </c>
      <c r="ET63" s="113">
        <f t="shared" si="154"/>
        <v>1</v>
      </c>
      <c r="EU63" s="113">
        <f t="shared" si="155"/>
        <v>1</v>
      </c>
      <c r="EV63" s="113">
        <f t="shared" si="156"/>
        <v>1</v>
      </c>
      <c r="EW63" s="113">
        <f t="shared" si="157"/>
        <v>1</v>
      </c>
      <c r="FG63" s="47" t="s">
        <v>202</v>
      </c>
      <c r="FH63" s="113">
        <f t="shared" si="158"/>
        <v>1</v>
      </c>
      <c r="FI63" s="113">
        <f t="shared" si="159"/>
        <v>1</v>
      </c>
      <c r="FJ63" s="113">
        <f t="shared" si="160"/>
        <v>1</v>
      </c>
      <c r="FK63" s="113">
        <f t="shared" si="161"/>
        <v>1</v>
      </c>
      <c r="FL63" s="113">
        <f t="shared" si="162"/>
        <v>1</v>
      </c>
      <c r="FM63" s="113">
        <f t="shared" si="163"/>
        <v>1</v>
      </c>
      <c r="FN63" s="113">
        <f t="shared" si="164"/>
        <v>1</v>
      </c>
      <c r="FO63" s="113">
        <f t="shared" si="165"/>
        <v>1</v>
      </c>
      <c r="FP63" s="113">
        <f t="shared" si="166"/>
        <v>1</v>
      </c>
      <c r="FQ63" s="113">
        <f t="shared" si="167"/>
        <v>1</v>
      </c>
      <c r="FR63" s="113">
        <f t="shared" si="168"/>
        <v>1</v>
      </c>
      <c r="FS63" s="113">
        <f t="shared" si="169"/>
        <v>1</v>
      </c>
      <c r="FT63" s="47" t="s">
        <v>202</v>
      </c>
      <c r="FU63" s="113">
        <f t="shared" si="170"/>
        <v>1</v>
      </c>
      <c r="FV63" s="113">
        <f t="shared" si="171"/>
        <v>1</v>
      </c>
      <c r="FW63" s="113">
        <f t="shared" si="172"/>
        <v>1</v>
      </c>
      <c r="FX63" s="113">
        <f t="shared" si="173"/>
        <v>1</v>
      </c>
      <c r="FY63" s="113">
        <f t="shared" si="174"/>
        <v>1</v>
      </c>
      <c r="FZ63" s="113">
        <f t="shared" si="175"/>
        <v>1</v>
      </c>
      <c r="GA63" s="113">
        <f t="shared" si="176"/>
        <v>1</v>
      </c>
      <c r="GB63" s="113">
        <f t="shared" si="177"/>
        <v>1</v>
      </c>
      <c r="GC63" s="113">
        <f t="shared" si="178"/>
        <v>1</v>
      </c>
      <c r="GD63" s="113">
        <f t="shared" si="179"/>
        <v>1</v>
      </c>
    </row>
    <row r="64" spans="1:189" x14ac:dyDescent="0.35">
      <c r="C64" s="29" t="s">
        <v>208</v>
      </c>
      <c r="D64" s="50">
        <f>COUNTIFS($G$30:$G$47,"&gt;=25",$F$30:$F$47,$D$48)-D63-D62</f>
        <v>3</v>
      </c>
      <c r="E64" s="50">
        <f>COUNTIFS($G$30:$G$47,"&gt;=25",$F$30:$F$47,$D$49)-E63-E62</f>
        <v>1</v>
      </c>
      <c r="F64" s="50">
        <f>COUNTIFS($G$30:$G$47,"&gt;=25-G59-G58",$F$30:$F$47,$D$50)</f>
        <v>0</v>
      </c>
      <c r="G64" s="50">
        <f>COUNTIFS($G$30:$G$47,"&gt;=25",$F$30:$F$47,$D$51)-G63-G62</f>
        <v>0</v>
      </c>
      <c r="I64"/>
      <c r="BT64" s="47" t="s">
        <v>206</v>
      </c>
      <c r="BU64" s="113">
        <f t="shared" si="180"/>
        <v>0</v>
      </c>
      <c r="BV64" s="113">
        <f t="shared" si="181"/>
        <v>5.5555555555555552E-2</v>
      </c>
      <c r="BW64" s="113">
        <f t="shared" si="182"/>
        <v>0.1111111111111111</v>
      </c>
      <c r="BX64" s="113">
        <f t="shared" si="183"/>
        <v>0.1111111111111111</v>
      </c>
    </row>
    <row r="65" spans="2:76" x14ac:dyDescent="0.35">
      <c r="C65" s="29" t="s">
        <v>209</v>
      </c>
      <c r="D65" s="50">
        <f>COUNTIFS($G$30:$G$47,"&lt;25",$F$30:$F$47,$D$48)</f>
        <v>5</v>
      </c>
      <c r="E65" s="50">
        <f>COUNTIFS($G$30:$G$47,"&lt;25",$F$30:$F$47,$D$49)</f>
        <v>0</v>
      </c>
      <c r="F65" s="50">
        <f>COUNTIFS($G$30:$G$47,"&lt;25",$F$30:$F$47,$D$50)</f>
        <v>0</v>
      </c>
      <c r="G65" s="50">
        <f>COUNTIFS($G$30:$G$47,"&lt;25",$F$30:$F$47,$D$51)</f>
        <v>0</v>
      </c>
      <c r="I65"/>
      <c r="BN65" s="8"/>
      <c r="BO65" s="8"/>
      <c r="BP65" s="8"/>
      <c r="BQ65" s="8"/>
      <c r="BR65" s="8"/>
      <c r="BT65" s="47" t="s">
        <v>202</v>
      </c>
      <c r="BU65" s="113">
        <f t="shared" si="180"/>
        <v>1</v>
      </c>
      <c r="BV65" s="113">
        <f t="shared" si="181"/>
        <v>1</v>
      </c>
      <c r="BW65" s="113">
        <f t="shared" si="182"/>
        <v>1</v>
      </c>
      <c r="BX65" s="113">
        <f t="shared" si="183"/>
        <v>1</v>
      </c>
    </row>
    <row r="66" spans="2:76" x14ac:dyDescent="0.35">
      <c r="C66" s="29" t="s">
        <v>206</v>
      </c>
      <c r="D66" s="50">
        <f>COUNTIFS($G$30:$G$47,"",$F$30:$F$47,$D$48)</f>
        <v>0</v>
      </c>
      <c r="E66" s="50">
        <f>COUNTIFS($G$30:$G$47,"",$F$30:$F$47,$D$49)</f>
        <v>1</v>
      </c>
      <c r="F66" s="50">
        <f>COUNTIFS($G$30:$G$47,"",$F$30:$F$47,$D$50)</f>
        <v>0</v>
      </c>
      <c r="G66" s="50">
        <f>COUNTIFS($G$30:$G$47,"",$F$30:$F$47,$D$51)</f>
        <v>0</v>
      </c>
      <c r="H66" s="48" t="s">
        <v>202</v>
      </c>
      <c r="I66"/>
    </row>
    <row r="67" spans="2:76" x14ac:dyDescent="0.35">
      <c r="C67" s="47" t="s">
        <v>202</v>
      </c>
      <c r="D67" s="48">
        <f>SUM(D62:D66)</f>
        <v>13</v>
      </c>
      <c r="E67" s="48">
        <f t="shared" ref="E67:G67" si="184">SUM(E62:E66)</f>
        <v>3</v>
      </c>
      <c r="F67" s="48">
        <f t="shared" si="184"/>
        <v>0</v>
      </c>
      <c r="G67" s="48">
        <f t="shared" si="184"/>
        <v>2</v>
      </c>
      <c r="H67" s="48">
        <f>SUM(D67:G67)</f>
        <v>18</v>
      </c>
      <c r="I67"/>
    </row>
    <row r="68" spans="2:76" x14ac:dyDescent="0.35">
      <c r="D68" s="8"/>
      <c r="I68"/>
    </row>
    <row r="69" spans="2:76" x14ac:dyDescent="0.35">
      <c r="C69" s="51" t="s">
        <v>207</v>
      </c>
      <c r="D69" s="52" t="s">
        <v>199</v>
      </c>
      <c r="E69" s="52" t="s">
        <v>183</v>
      </c>
      <c r="F69" s="52" t="s">
        <v>200</v>
      </c>
      <c r="G69" s="52" t="s">
        <v>201</v>
      </c>
      <c r="I69"/>
    </row>
    <row r="70" spans="2:76" x14ac:dyDescent="0.35">
      <c r="C70" s="29" t="s">
        <v>203</v>
      </c>
      <c r="D70" s="50">
        <f>COUNTIFS($I$30:$I$47,"1",$F$30:$F$47,$D$48)</f>
        <v>4</v>
      </c>
      <c r="E70" s="50">
        <f>COUNTIFS($I$30:$I$47,"1",$F$30:$F$47,$D$49)</f>
        <v>0</v>
      </c>
      <c r="F70" s="50">
        <f>COUNTIFS($I$30:$I$47,"1",$F$30:$F$47,$D$50)</f>
        <v>0</v>
      </c>
      <c r="G70" s="50">
        <f>COUNTIFS($I$30:$I$47,"1",$F$30:$F$47,$D$51)</f>
        <v>0</v>
      </c>
    </row>
    <row r="71" spans="2:76" x14ac:dyDescent="0.35">
      <c r="C71" s="29" t="s">
        <v>204</v>
      </c>
      <c r="D71" s="50">
        <f>COUNTIFS($K$30:$K$47,"1",$F$30:$F$47,$D$48)</f>
        <v>0</v>
      </c>
      <c r="E71" s="50">
        <f>COUNTIFS($K$30:$K$47,"1",$F$30:$F$47,$D$49)</f>
        <v>0</v>
      </c>
      <c r="F71" s="50">
        <f>COUNTIFS($K$30:$K$47,"1",$F$30:$F$47,$D$50)</f>
        <v>0</v>
      </c>
      <c r="G71" s="50">
        <f>COUNTIFS($K$30:$K$47,"1",$F$30:$F$47,$D$51)</f>
        <v>0</v>
      </c>
    </row>
    <row r="72" spans="2:76" x14ac:dyDescent="0.35">
      <c r="C72" s="29" t="s">
        <v>205</v>
      </c>
      <c r="D72" s="50">
        <f>COUNTIFS($M$30:$M$47,"1",$F$30:$F$47,$D$48)</f>
        <v>7</v>
      </c>
      <c r="E72" s="50">
        <f>COUNTIFS($M$30:$M$47,"1",$F$30:$F$47,$D$49)</f>
        <v>0</v>
      </c>
      <c r="F72" s="50">
        <f>COUNTIFS($M$30:$M$47,"1",$F$30:$F$47,$D$50)</f>
        <v>0</v>
      </c>
      <c r="G72" s="50">
        <f>COUNTIFS($M$30:$M$47,"1",$F$30:$F$47,$D$51)</f>
        <v>1</v>
      </c>
    </row>
    <row r="73" spans="2:76" x14ac:dyDescent="0.35">
      <c r="C73" s="29" t="s">
        <v>206</v>
      </c>
      <c r="D73" s="50">
        <f>COUNTIFS($N$30:$N$47,"0",$F$30:$F$47,$D$48)</f>
        <v>2</v>
      </c>
      <c r="E73" s="50">
        <f>COUNTIFS($N$30:$N$47,"0",$F$30:$F$47,$D$49)</f>
        <v>3</v>
      </c>
      <c r="F73" s="50">
        <f>COUNTIFS($N$30:$N$47,"0",$F$30:$F$47,$D$50)</f>
        <v>0</v>
      </c>
      <c r="G73" s="50">
        <f>COUNTIFS($N$30:$N$47,"0",$F$30:$F$47,$D$51)</f>
        <v>1</v>
      </c>
      <c r="H73" s="48" t="s">
        <v>202</v>
      </c>
    </row>
    <row r="74" spans="2:76" x14ac:dyDescent="0.35">
      <c r="C74" s="47" t="s">
        <v>202</v>
      </c>
      <c r="D74" s="48">
        <f>SUM(D70:D73)</f>
        <v>13</v>
      </c>
      <c r="E74" s="48">
        <f t="shared" ref="E74:G74" si="185">SUM(E70:E73)</f>
        <v>3</v>
      </c>
      <c r="F74" s="48">
        <f t="shared" si="185"/>
        <v>0</v>
      </c>
      <c r="G74" s="48">
        <f t="shared" si="185"/>
        <v>2</v>
      </c>
      <c r="H74" s="48">
        <f>SUM(D74:G74)</f>
        <v>18</v>
      </c>
    </row>
    <row r="75" spans="2:76" x14ac:dyDescent="0.35">
      <c r="D75" s="8"/>
    </row>
    <row r="76" spans="2:76" x14ac:dyDescent="0.35">
      <c r="B76" s="52" t="s">
        <v>210</v>
      </c>
      <c r="C76" s="51" t="s">
        <v>207</v>
      </c>
      <c r="D76" s="52" t="s">
        <v>199</v>
      </c>
      <c r="E76" s="52" t="s">
        <v>183</v>
      </c>
      <c r="F76" s="52" t="s">
        <v>200</v>
      </c>
      <c r="G76" s="52" t="s">
        <v>201</v>
      </c>
    </row>
    <row r="77" spans="2:76" x14ac:dyDescent="0.35">
      <c r="B77" s="121" t="s">
        <v>203</v>
      </c>
      <c r="C77" s="29" t="s">
        <v>263</v>
      </c>
      <c r="D77" s="11">
        <f>COUNTIFS($G$30:$G$47,"&gt;75",$F$30:$F$47,$D$48,$I$30:$I$47,"1")</f>
        <v>0</v>
      </c>
      <c r="E77" s="11">
        <f>COUNTIFS($G$30:$G$47,"&gt;75",$F$30:$F$47,$D$49,$I$30:$I$47,"1")</f>
        <v>0</v>
      </c>
      <c r="F77" s="11">
        <f>COUNTIFS($G$30:$G$47,"&gt;75",$F$30:$F$47,$D$50,$I$30:$I$47,"1")</f>
        <v>0</v>
      </c>
      <c r="G77" s="11">
        <f>COUNTIFS($G$30:$G$47,"&gt;75",$F$30:$F$47,$D$51,$I$30:$I$47,"1")</f>
        <v>0</v>
      </c>
    </row>
    <row r="78" spans="2:76" x14ac:dyDescent="0.35">
      <c r="B78" s="122"/>
      <c r="C78" s="29" t="s">
        <v>264</v>
      </c>
      <c r="D78" s="11">
        <f>COUNTIFS($G$30:$G$47,"&gt;50",$G$30:$G$47,"&lt;=75",$F$30:$F$47,$D$48,$I$30:$I$47,"1")</f>
        <v>2</v>
      </c>
      <c r="E78" s="11">
        <f>COUNTIFS($G$30:$G$47,"&gt;50",$G$30:$G$47,"&lt;=75",$F$30:$F$47,$D$49,$I$30:$I$47,"1")</f>
        <v>0</v>
      </c>
      <c r="F78" s="11">
        <f>COUNTIFS($G$30:$G$47,"&gt;50",$G$30:$G$47,"&lt;=75",$F$30:$F$47,$D$50,$I$30:$I$47,"1")</f>
        <v>0</v>
      </c>
      <c r="G78" s="11">
        <f>COUNTIFS($G$30:$G$47,"&gt;50",$G$30:$G$47,"&lt;=75",$F$30:$F$47,$D$51,$I$30:$I$47,"1")</f>
        <v>0</v>
      </c>
    </row>
    <row r="79" spans="2:76" x14ac:dyDescent="0.35">
      <c r="B79" s="122"/>
      <c r="C79" s="29" t="s">
        <v>208</v>
      </c>
      <c r="D79" s="11">
        <f>COUNTIFS($G$30:$G$47,"&gt;=25",$G$30:$G$47,"&lt;=50",$F$30:$F$47,$D$48,$I$30:$I$47,"1")</f>
        <v>1</v>
      </c>
      <c r="E79" s="11">
        <f>COUNTIFS($G$30:$G$47,"&gt;=25",$G$30:$G$47,"&lt;=50",$F$30:$F$47,$D$49,$I$30:$I$47,"1")</f>
        <v>0</v>
      </c>
      <c r="F79" s="11">
        <f>COUNTIFS($G$30:$G$47,"&gt;=25",$G$30:$G$47,"&lt;=50",$F$30:$F$47,$D$50,$I$30:$I$47,"1")</f>
        <v>0</v>
      </c>
      <c r="G79" s="11">
        <f>COUNTIFS($G$30:$G$47,"&gt;=25",$G$30:$G$47,"&lt;=50",$F$30:$F$47,$D$51,$I$30:$I$47,"1")</f>
        <v>0</v>
      </c>
    </row>
    <row r="80" spans="2:76" x14ac:dyDescent="0.35">
      <c r="B80" s="123"/>
      <c r="C80" s="29" t="s">
        <v>209</v>
      </c>
      <c r="D80" s="11">
        <f>COUNTIFS($G$30:$G$47,"&lt;25",$F$30:$F$47,$D$48,$I$30:$I$47,"1")</f>
        <v>1</v>
      </c>
      <c r="E80" s="11">
        <f>COUNTIFS($G$30:$G$47,"&lt;25",$F$30:$F$47,$D$49,$I$30:$I$47,"1")</f>
        <v>0</v>
      </c>
      <c r="F80" s="11">
        <f>COUNTIFS($G$30:$G$47,"&lt;25",$F$30:$F$47,$D$50,$I$30:$I$47,"1")</f>
        <v>0</v>
      </c>
      <c r="G80" s="11">
        <f>COUNTIFS($G$30:$G$47,"&lt;25",$F$30:$F$47,$D$51,$I$30:$I$47,"1")</f>
        <v>0</v>
      </c>
    </row>
    <row r="81" spans="1:53" x14ac:dyDescent="0.35">
      <c r="B81" s="121" t="s">
        <v>204</v>
      </c>
      <c r="C81" s="29" t="s">
        <v>263</v>
      </c>
      <c r="D81" s="11">
        <f>COUNTIFS($G$30:$G$47,"&gt;75",$F$30:$F$47,$D$48,$K$30:$K$47,"1")</f>
        <v>0</v>
      </c>
      <c r="E81" s="11">
        <f>COUNTIFS($G$30:$G$47,"&gt;75",$F$30:$F$47,$D$49,$K$30:$K$47,"1")</f>
        <v>0</v>
      </c>
      <c r="F81" s="11">
        <f>COUNTIFS($G$30:$G$47,"&gt;75",$F$30:$F$47,$D$50,$K$30:$K$47,"1")</f>
        <v>0</v>
      </c>
      <c r="G81" s="11">
        <f>COUNTIFS($G$30:$G$47,"&gt;75",$F$30:$F$47,$D$51,$K$30:$K$47,"1")</f>
        <v>0</v>
      </c>
    </row>
    <row r="82" spans="1:53" x14ac:dyDescent="0.35">
      <c r="B82" s="122"/>
      <c r="C82" s="29" t="s">
        <v>264</v>
      </c>
      <c r="D82" s="11">
        <f>COUNTIFS($G$30:$G$47,"&gt;=50",$G$30:$G$47,"&lt;=75",$F$30:$F$47,$D$48,$K$30:$K$47,"1")</f>
        <v>0</v>
      </c>
      <c r="E82" s="11">
        <f>COUNTIFS($G$30:$G$47,"&gt;=50",$G$30:$G$47,"&lt;=75",$F$30:$F$47,$D$49,$K$30:$K$47,"1")</f>
        <v>0</v>
      </c>
      <c r="F82" s="11">
        <f>COUNTIFS($G$30:$G$47,"&gt;=50",$G$30:$G$47,"&lt;=75",$F$30:$F$47,$D$50,$K$30:$K$47,"1")</f>
        <v>0</v>
      </c>
      <c r="G82" s="11">
        <f>COUNTIFS($G$30:$G$47,"&gt;=50",$G$30:$G$47,"&lt;=75",$F$30:$F$47,$D$51,$K$30:$K$47,"1")</f>
        <v>0</v>
      </c>
    </row>
    <row r="83" spans="1:53" x14ac:dyDescent="0.35">
      <c r="B83" s="122"/>
      <c r="C83" s="29" t="s">
        <v>208</v>
      </c>
      <c r="D83" s="11">
        <f>COUNTIFS($G$30:$G$47,"&gt;=25",$G$30:$G$47,"&lt;=50",$F$30:$F$47,$D$48,$K$30:$K$47,"1")</f>
        <v>0</v>
      </c>
      <c r="E83" s="11">
        <f>COUNTIFS($G$30:$G$47,"&gt;=25",$G$30:$G$47,"&lt;=50",$F$30:$F$47,$D$49,$K$30:$K$47,"1")</f>
        <v>0</v>
      </c>
      <c r="F83" s="11">
        <f>COUNTIFS($G$30:$G$47,"&gt;=25",$G$30:$G$47,"&lt;=50",$F$30:$F$47,$D$50,$K$30:$K$47,"1")</f>
        <v>0</v>
      </c>
      <c r="G83" s="11">
        <f>COUNTIFS($G$30:$G$47,"&gt;=25",$G$30:$G$47,"&lt;=50",$F$30:$F$47,$D$51,$K$30:$K$47,"1")</f>
        <v>0</v>
      </c>
    </row>
    <row r="84" spans="1:53" x14ac:dyDescent="0.35">
      <c r="B84" s="123"/>
      <c r="C84" s="29" t="s">
        <v>209</v>
      </c>
      <c r="D84" s="11">
        <f>COUNTIFS($G$30:$G$47,"&lt;25",$F$30:$F$47,$D$48,$K$30:$K$47,"1")</f>
        <v>0</v>
      </c>
      <c r="E84" s="11">
        <f>COUNTIFS($G$30:$G$47,"&lt;25",$F$30:$F$47,$D$49,$K$30:$K$47,"1")</f>
        <v>0</v>
      </c>
      <c r="F84" s="11">
        <f>COUNTIFS($G$30:$G$47,"&lt;25",$F$30:$F$47,$D$50,$K$30:$K$47,"1")</f>
        <v>0</v>
      </c>
      <c r="G84" s="11">
        <f>COUNTIFS($G$30:$G$47,"&lt;25",$F$30:$F$47,$D$51,$K$30:$K$47,"1")</f>
        <v>0</v>
      </c>
    </row>
    <row r="85" spans="1:53" x14ac:dyDescent="0.35">
      <c r="B85" s="121" t="s">
        <v>205</v>
      </c>
      <c r="C85" s="29" t="s">
        <v>263</v>
      </c>
      <c r="D85" s="11">
        <f>COUNTIFS($G$30:$G$47,"&gt;=75",$F$30:$F$47,$D$48,$N$30:$N$47,"1")</f>
        <v>3</v>
      </c>
      <c r="E85" s="11">
        <f>COUNTIFS($G$30:$G$47,"&gt;=75",$F$30:$F$47,$D$49,$N$30:$N$47,"1")</f>
        <v>0</v>
      </c>
      <c r="F85" s="11">
        <f>COUNTIFS($G$30:$G$47,"&gt;=75",$F$30:$F$47,$D$50,$N$30:$N$47,"1")</f>
        <v>0</v>
      </c>
      <c r="G85" s="11">
        <f>COUNTIFS($G$30:$G$47,"&gt;=75",$F$30:$F$47,$D$51,$N$30:$N$47,"1")</f>
        <v>1</v>
      </c>
    </row>
    <row r="86" spans="1:53" x14ac:dyDescent="0.35">
      <c r="B86" s="122"/>
      <c r="C86" s="29" t="s">
        <v>264</v>
      </c>
      <c r="D86" s="11">
        <f>COUNTIFS($G$30:$G$47,"&gt;=50",$G$30:$G$47,"&lt;=75",$F$30:$F$47,$D$48,$N$30:$N$47,"1")</f>
        <v>2</v>
      </c>
      <c r="E86" s="11">
        <f>COUNTIFS($G$30:$G$47,"&gt;=50",$G$30:$G$47,"&lt;=75",$F$30:$F$47,$D$49,$N$30:$N$47,"1")</f>
        <v>0</v>
      </c>
      <c r="F86" s="11">
        <f>COUNTIFS($G$30:$G$47,"&gt;=50",$G$30:$G$47,"&lt;=75",$F$30:$F$47,$D$50,$N$30:$N$47,"1")</f>
        <v>0</v>
      </c>
      <c r="G86" s="11">
        <f>COUNTIFS($G$30:$G$47,"&gt;=50",$G$30:$G$47,"&lt;=75",$F$30:$F$47,$D$51,$N$30:$N$47,"1")</f>
        <v>0</v>
      </c>
    </row>
    <row r="87" spans="1:53" x14ac:dyDescent="0.35">
      <c r="B87" s="122"/>
      <c r="C87" s="29" t="s">
        <v>208</v>
      </c>
      <c r="D87" s="11">
        <f>COUNTIFS($G$30:$G$47,"&gt;=25",$G$30:$G$47,"&lt;=50",$F$30:$F$47,$D$48,$M$30:$M$47,"1")</f>
        <v>1</v>
      </c>
      <c r="E87" s="11">
        <f>COUNTIFS($G$30:$G$47,"&gt;=25",$G$30:$G$47,"&lt;=50",$F$30:$F$47,$D$49,$M$30:$M$47,"1")</f>
        <v>0</v>
      </c>
      <c r="F87" s="11">
        <f>COUNTIFS($G$30:$G$47,"&gt;=25",$G$30:$G$47,"&lt;=50",$F$30:$F$47,$D$50,$M$30:$M$47,"1")</f>
        <v>0</v>
      </c>
      <c r="G87" s="11">
        <f>COUNTIFS($G$30:$G$47,"&gt;=25",$G$30:$G$47,"&lt;=50",$F$30:$F$47,$D$51,$M$30:$M$47,"1")</f>
        <v>0</v>
      </c>
    </row>
    <row r="88" spans="1:53" x14ac:dyDescent="0.35">
      <c r="B88" s="123"/>
      <c r="C88" s="29" t="s">
        <v>209</v>
      </c>
      <c r="D88" s="11">
        <f>COUNTIFS($G$30:$G$47,"&lt;25",$F$30:$F$47,$D$48,$M$30:$M$47,"1")</f>
        <v>3</v>
      </c>
      <c r="E88" s="11">
        <f>COUNTIFS($G$30:$G$47,"&lt;25",$F$30:$F$47,$D$49,$M$30:$M$47,"1")</f>
        <v>0</v>
      </c>
      <c r="F88" s="11">
        <f>COUNTIFS($G$30:$G$47,"&lt;25",$F$30:$F$47,$D$50,$M$30:$M$47,"1")</f>
        <v>0</v>
      </c>
      <c r="G88" s="11">
        <f>COUNTIFS($G$30:$G$47,"&lt;25",$F$30:$F$47,$D$51,$M$30:$M$47,"1")</f>
        <v>0</v>
      </c>
    </row>
    <row r="89" spans="1:53" x14ac:dyDescent="0.35">
      <c r="B89" s="29"/>
      <c r="C89" s="29" t="s">
        <v>206</v>
      </c>
      <c r="D89" s="18">
        <v>0</v>
      </c>
      <c r="E89" s="11">
        <v>3</v>
      </c>
      <c r="F89" s="11">
        <v>0</v>
      </c>
      <c r="G89" s="11">
        <v>1</v>
      </c>
      <c r="H89" s="48" t="s">
        <v>202</v>
      </c>
    </row>
    <row r="90" spans="1:53" x14ac:dyDescent="0.35">
      <c r="B90" s="47"/>
      <c r="C90" s="47" t="s">
        <v>202</v>
      </c>
      <c r="D90" s="48">
        <f>SUM(D77:D89)</f>
        <v>13</v>
      </c>
      <c r="E90" s="48">
        <f>SUM(E77:E89)</f>
        <v>3</v>
      </c>
      <c r="F90" s="48">
        <f>SUM(F77:F89)</f>
        <v>0</v>
      </c>
      <c r="G90" s="48">
        <f>SUM(G77:G89)</f>
        <v>2</v>
      </c>
      <c r="H90" s="48">
        <f>SUM(D90:G90)</f>
        <v>18</v>
      </c>
    </row>
    <row r="94" spans="1:53" x14ac:dyDescent="0.35">
      <c r="C94" s="89">
        <v>5</v>
      </c>
      <c r="D94" s="89">
        <v>7</v>
      </c>
      <c r="E94" s="89">
        <v>8</v>
      </c>
      <c r="F94" s="89">
        <v>9</v>
      </c>
      <c r="G94" s="89">
        <v>10</v>
      </c>
      <c r="H94" s="89">
        <v>10</v>
      </c>
      <c r="I94" s="89">
        <v>10</v>
      </c>
      <c r="J94" s="89">
        <v>15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</row>
    <row r="95" spans="1:53" ht="32.15" customHeight="1" x14ac:dyDescent="0.35">
      <c r="A95" s="108" t="s">
        <v>325</v>
      </c>
      <c r="B95" s="108"/>
      <c r="C95" s="89" t="s">
        <v>178</v>
      </c>
      <c r="D95" s="89" t="s">
        <v>177</v>
      </c>
      <c r="E95" s="89" t="s">
        <v>112</v>
      </c>
      <c r="F95" s="89" t="s">
        <v>189</v>
      </c>
      <c r="G95" s="89" t="s">
        <v>192</v>
      </c>
      <c r="H95" s="89" t="s">
        <v>192</v>
      </c>
      <c r="I95" s="89" t="s">
        <v>192</v>
      </c>
      <c r="J95" s="88" t="s">
        <v>218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</row>
    <row r="96" spans="1:53" ht="29" x14ac:dyDescent="0.35">
      <c r="B96" s="100" t="s">
        <v>182</v>
      </c>
      <c r="C96" s="100" t="s">
        <v>179</v>
      </c>
      <c r="D96" s="101" t="s">
        <v>324</v>
      </c>
      <c r="E96" s="101"/>
      <c r="F96" s="101" t="s">
        <v>320</v>
      </c>
      <c r="G96" s="100" t="s">
        <v>323</v>
      </c>
      <c r="H96" s="100" t="s">
        <v>322</v>
      </c>
      <c r="I96" s="100" t="s">
        <v>321</v>
      </c>
      <c r="J96" s="101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</row>
    <row r="97" spans="2:53" ht="29" x14ac:dyDescent="0.35">
      <c r="B97" s="11">
        <v>1</v>
      </c>
      <c r="C97" s="78" t="s">
        <v>199</v>
      </c>
      <c r="D97" s="78">
        <v>1</v>
      </c>
      <c r="E97" s="77" t="s">
        <v>295</v>
      </c>
      <c r="F97" s="78">
        <v>0</v>
      </c>
      <c r="G97" s="78" t="s">
        <v>118</v>
      </c>
      <c r="H97" s="78" t="s">
        <v>119</v>
      </c>
      <c r="I97" s="78" t="s">
        <v>118</v>
      </c>
      <c r="J97" s="77" t="s">
        <v>122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</row>
    <row r="98" spans="2:53" x14ac:dyDescent="0.35">
      <c r="B98" s="25">
        <v>3</v>
      </c>
      <c r="C98" s="103" t="s">
        <v>199</v>
      </c>
      <c r="D98" s="103">
        <v>0</v>
      </c>
      <c r="E98" s="104" t="s">
        <v>310</v>
      </c>
      <c r="F98" s="103">
        <v>0</v>
      </c>
      <c r="G98" s="103" t="s">
        <v>118</v>
      </c>
      <c r="H98" s="103" t="s">
        <v>118</v>
      </c>
      <c r="I98" s="103" t="s">
        <v>118</v>
      </c>
      <c r="J98" s="104" t="s">
        <v>133</v>
      </c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</row>
    <row r="99" spans="2:53" x14ac:dyDescent="0.35">
      <c r="B99" s="11">
        <v>5</v>
      </c>
      <c r="C99" s="105" t="s">
        <v>199</v>
      </c>
      <c r="D99" s="105">
        <v>1</v>
      </c>
      <c r="E99" s="106" t="s">
        <v>310</v>
      </c>
      <c r="F99" s="105">
        <v>1</v>
      </c>
      <c r="G99" s="105" t="s">
        <v>118</v>
      </c>
      <c r="H99" s="105" t="s">
        <v>118</v>
      </c>
      <c r="I99" s="105" t="s">
        <v>119</v>
      </c>
      <c r="J99" s="106" t="s">
        <v>133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</row>
    <row r="100" spans="2:53" ht="29" x14ac:dyDescent="0.35">
      <c r="B100" s="25">
        <v>7</v>
      </c>
      <c r="C100" s="103" t="s">
        <v>201</v>
      </c>
      <c r="D100" s="103">
        <v>0</v>
      </c>
      <c r="E100" s="104" t="s">
        <v>309</v>
      </c>
      <c r="F100" s="103">
        <v>0</v>
      </c>
      <c r="G100" s="103" t="s">
        <v>118</v>
      </c>
      <c r="H100" s="103" t="s">
        <v>298</v>
      </c>
      <c r="I100" s="103" t="s">
        <v>118</v>
      </c>
      <c r="J100" s="104" t="s">
        <v>133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</row>
    <row r="101" spans="2:53" x14ac:dyDescent="0.35">
      <c r="B101" s="11">
        <v>8</v>
      </c>
      <c r="C101" s="78" t="s">
        <v>199</v>
      </c>
      <c r="D101" s="78">
        <v>1</v>
      </c>
      <c r="E101" s="77" t="s">
        <v>310</v>
      </c>
      <c r="F101" s="78">
        <v>1</v>
      </c>
      <c r="G101" s="78" t="s">
        <v>118</v>
      </c>
      <c r="H101" s="78" t="s">
        <v>118</v>
      </c>
      <c r="I101" s="78" t="s">
        <v>118</v>
      </c>
      <c r="J101" s="77" t="s">
        <v>133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</row>
    <row r="102" spans="2:53" x14ac:dyDescent="0.35">
      <c r="B102" s="11">
        <v>9</v>
      </c>
      <c r="C102" s="78" t="s">
        <v>199</v>
      </c>
      <c r="D102" s="78">
        <v>1</v>
      </c>
      <c r="E102" s="77" t="s">
        <v>307</v>
      </c>
      <c r="F102" s="78">
        <v>0</v>
      </c>
      <c r="G102" s="78" t="s">
        <v>118</v>
      </c>
      <c r="H102" s="78" t="s">
        <v>118</v>
      </c>
      <c r="I102" s="78" t="s">
        <v>118</v>
      </c>
      <c r="J102" s="77" t="s">
        <v>133</v>
      </c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</row>
    <row r="103" spans="2:53" ht="58" x14ac:dyDescent="0.35">
      <c r="B103" s="11">
        <v>10</v>
      </c>
      <c r="C103" s="78" t="s">
        <v>199</v>
      </c>
      <c r="D103" s="78">
        <v>1</v>
      </c>
      <c r="E103" s="77" t="s">
        <v>318</v>
      </c>
      <c r="F103" s="78">
        <v>0</v>
      </c>
      <c r="G103" s="78" t="s">
        <v>118</v>
      </c>
      <c r="H103" s="78" t="s">
        <v>130</v>
      </c>
      <c r="I103" s="78" t="s">
        <v>118</v>
      </c>
      <c r="J103" s="77" t="s">
        <v>133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</row>
    <row r="104" spans="2:53" ht="29" x14ac:dyDescent="0.35">
      <c r="B104" s="25">
        <v>12</v>
      </c>
      <c r="C104" s="103" t="s">
        <v>183</v>
      </c>
      <c r="D104" s="103">
        <v>0</v>
      </c>
      <c r="E104" s="104" t="s">
        <v>311</v>
      </c>
      <c r="F104" s="103">
        <v>1</v>
      </c>
      <c r="G104" s="103" t="s">
        <v>118</v>
      </c>
      <c r="H104" s="103" t="s">
        <v>118</v>
      </c>
      <c r="I104" s="103" t="s">
        <v>118</v>
      </c>
      <c r="J104" s="104" t="s">
        <v>147</v>
      </c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</row>
    <row r="105" spans="2:53" ht="29" x14ac:dyDescent="0.35">
      <c r="B105" s="11">
        <v>13</v>
      </c>
      <c r="C105" s="78" t="s">
        <v>199</v>
      </c>
      <c r="D105" s="78">
        <v>1</v>
      </c>
      <c r="E105" s="77" t="s">
        <v>295</v>
      </c>
      <c r="F105" s="78">
        <v>0</v>
      </c>
      <c r="G105" s="78" t="s">
        <v>118</v>
      </c>
      <c r="H105" s="78" t="s">
        <v>130</v>
      </c>
      <c r="I105" s="78" t="s">
        <v>134</v>
      </c>
      <c r="J105" s="77" t="s">
        <v>148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</row>
    <row r="106" spans="2:53" ht="43.5" x14ac:dyDescent="0.35">
      <c r="B106" s="11">
        <v>14</v>
      </c>
      <c r="C106" s="78" t="s">
        <v>199</v>
      </c>
      <c r="D106" s="78">
        <v>1</v>
      </c>
      <c r="E106" s="77" t="s">
        <v>312</v>
      </c>
      <c r="F106" s="78">
        <v>0</v>
      </c>
      <c r="G106" s="78" t="s">
        <v>118</v>
      </c>
      <c r="H106" s="78" t="s">
        <v>119</v>
      </c>
      <c r="I106" s="78" t="s">
        <v>119</v>
      </c>
      <c r="J106" s="77" t="s">
        <v>149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</row>
    <row r="107" spans="2:53" x14ac:dyDescent="0.35">
      <c r="B107" s="11">
        <v>16</v>
      </c>
      <c r="C107" s="78" t="s">
        <v>201</v>
      </c>
      <c r="D107" s="78">
        <v>1</v>
      </c>
      <c r="E107" s="77" t="s">
        <v>151</v>
      </c>
      <c r="F107" s="78">
        <v>1</v>
      </c>
      <c r="G107" s="78" t="s">
        <v>118</v>
      </c>
      <c r="H107" s="78" t="s">
        <v>118</v>
      </c>
      <c r="I107" s="78" t="s">
        <v>134</v>
      </c>
      <c r="J107" s="77" t="s">
        <v>133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</row>
    <row r="108" spans="2:53" ht="29" x14ac:dyDescent="0.35">
      <c r="B108" s="11">
        <v>21</v>
      </c>
      <c r="C108" s="78" t="s">
        <v>199</v>
      </c>
      <c r="D108" s="78">
        <v>1</v>
      </c>
      <c r="E108" s="77" t="s">
        <v>314</v>
      </c>
      <c r="F108" s="78">
        <v>1</v>
      </c>
      <c r="G108" s="78" t="s">
        <v>118</v>
      </c>
      <c r="H108" s="78" t="s">
        <v>130</v>
      </c>
      <c r="I108" s="78" t="s">
        <v>130</v>
      </c>
      <c r="J108" s="77" t="s">
        <v>156</v>
      </c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</row>
    <row r="109" spans="2:53" ht="29" x14ac:dyDescent="0.35">
      <c r="B109" s="25">
        <v>24</v>
      </c>
      <c r="C109" s="103" t="s">
        <v>183</v>
      </c>
      <c r="D109" s="103">
        <v>0</v>
      </c>
      <c r="E109" s="104" t="s">
        <v>319</v>
      </c>
      <c r="F109" s="103">
        <v>1</v>
      </c>
      <c r="G109" s="103" t="s">
        <v>118</v>
      </c>
      <c r="H109" s="103" t="s">
        <v>118</v>
      </c>
      <c r="I109" s="103" t="s">
        <v>118</v>
      </c>
      <c r="J109" s="104" t="s">
        <v>133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</row>
    <row r="110" spans="2:53" x14ac:dyDescent="0.35">
      <c r="B110" s="25">
        <v>25</v>
      </c>
      <c r="C110" s="103" t="s">
        <v>199</v>
      </c>
      <c r="D110" s="103">
        <v>0</v>
      </c>
      <c r="E110" s="104" t="s">
        <v>288</v>
      </c>
      <c r="F110" s="103">
        <v>0</v>
      </c>
      <c r="G110" s="103" t="s">
        <v>118</v>
      </c>
      <c r="H110" s="103" t="s">
        <v>118</v>
      </c>
      <c r="I110" s="103" t="s">
        <v>118</v>
      </c>
      <c r="J110" s="104" t="s">
        <v>170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</row>
    <row r="111" spans="2:53" ht="43.5" x14ac:dyDescent="0.35">
      <c r="B111" s="11">
        <v>26</v>
      </c>
      <c r="C111" s="78" t="s">
        <v>199</v>
      </c>
      <c r="D111" s="78">
        <v>1</v>
      </c>
      <c r="E111" s="77" t="s">
        <v>292</v>
      </c>
      <c r="F111" s="78">
        <v>1</v>
      </c>
      <c r="G111" s="78" t="s">
        <v>118</v>
      </c>
      <c r="H111" s="78" t="s">
        <v>118</v>
      </c>
      <c r="I111" s="78" t="s">
        <v>118</v>
      </c>
      <c r="J111" s="77" t="s">
        <v>133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</row>
    <row r="112" spans="2:53" x14ac:dyDescent="0.35">
      <c r="B112" s="11">
        <v>28</v>
      </c>
      <c r="C112" s="78" t="s">
        <v>199</v>
      </c>
      <c r="D112" s="78">
        <v>1</v>
      </c>
      <c r="E112" s="77" t="s">
        <v>307</v>
      </c>
      <c r="F112" s="78">
        <v>0</v>
      </c>
      <c r="G112" s="78" t="s">
        <v>118</v>
      </c>
      <c r="H112" s="78" t="s">
        <v>118</v>
      </c>
      <c r="I112" s="78" t="s">
        <v>119</v>
      </c>
      <c r="J112" s="77" t="s">
        <v>167</v>
      </c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</row>
    <row r="113" spans="1:53" x14ac:dyDescent="0.35">
      <c r="B113" s="25">
        <v>29</v>
      </c>
      <c r="C113" s="103" t="s">
        <v>183</v>
      </c>
      <c r="D113" s="103">
        <v>0</v>
      </c>
      <c r="E113" s="104" t="s">
        <v>288</v>
      </c>
      <c r="F113" s="103">
        <v>0</v>
      </c>
      <c r="G113" s="103" t="s">
        <v>118</v>
      </c>
      <c r="H113" s="103" t="s">
        <v>118</v>
      </c>
      <c r="I113" s="103" t="s">
        <v>118</v>
      </c>
      <c r="J113" s="104" t="s">
        <v>170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</row>
    <row r="114" spans="1:53" ht="29" x14ac:dyDescent="0.35">
      <c r="B114" s="11">
        <v>32</v>
      </c>
      <c r="C114" s="78" t="s">
        <v>199</v>
      </c>
      <c r="D114" s="78">
        <v>1</v>
      </c>
      <c r="E114" s="77" t="s">
        <v>319</v>
      </c>
      <c r="F114" s="78">
        <v>0</v>
      </c>
      <c r="G114" s="78" t="s">
        <v>118</v>
      </c>
      <c r="H114" s="78" t="s">
        <v>130</v>
      </c>
      <c r="I114" s="78" t="s">
        <v>118</v>
      </c>
      <c r="J114" s="77" t="s">
        <v>133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</row>
    <row r="118" spans="1:53" x14ac:dyDescent="0.35">
      <c r="C118" s="89">
        <v>5</v>
      </c>
      <c r="D118" s="89">
        <v>7</v>
      </c>
      <c r="E118" s="89">
        <v>8</v>
      </c>
      <c r="F118" s="89">
        <v>9</v>
      </c>
      <c r="G118" s="86">
        <v>24</v>
      </c>
      <c r="H118" s="93"/>
      <c r="I118" s="93"/>
      <c r="J118" s="93"/>
      <c r="K118" s="93"/>
      <c r="L118" s="93"/>
      <c r="M118" s="93"/>
      <c r="N118" s="93"/>
      <c r="O118" s="93"/>
      <c r="P118" s="93"/>
      <c r="Q118" s="93"/>
    </row>
    <row r="119" spans="1:53" x14ac:dyDescent="0.35">
      <c r="A119" s="108" t="s">
        <v>255</v>
      </c>
      <c r="B119" s="108"/>
      <c r="C119" s="89" t="s">
        <v>178</v>
      </c>
      <c r="D119" s="89" t="s">
        <v>177</v>
      </c>
      <c r="E119" s="89" t="s">
        <v>112</v>
      </c>
      <c r="F119" s="89" t="s">
        <v>189</v>
      </c>
      <c r="G119" s="87" t="s">
        <v>255</v>
      </c>
      <c r="H119" s="93"/>
      <c r="I119" s="93"/>
      <c r="J119" s="93"/>
      <c r="K119" s="93"/>
      <c r="L119" s="93"/>
      <c r="M119" s="93"/>
      <c r="N119" s="93"/>
      <c r="O119" s="93"/>
      <c r="P119" s="93"/>
      <c r="Q119" s="93"/>
    </row>
    <row r="120" spans="1:53" ht="29" x14ac:dyDescent="0.35">
      <c r="B120" s="100" t="s">
        <v>182</v>
      </c>
      <c r="C120" s="100" t="s">
        <v>179</v>
      </c>
      <c r="D120" s="101" t="s">
        <v>324</v>
      </c>
      <c r="E120" s="101"/>
      <c r="F120" s="101" t="s">
        <v>320</v>
      </c>
      <c r="G120" s="2" t="s">
        <v>21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53" x14ac:dyDescent="0.35">
      <c r="B121" s="100"/>
      <c r="C121" s="100"/>
      <c r="D121" s="101"/>
      <c r="E121" s="101"/>
      <c r="F121" s="101"/>
      <c r="G121" s="23" t="s">
        <v>89</v>
      </c>
      <c r="H121" s="23" t="s">
        <v>90</v>
      </c>
      <c r="I121" s="23" t="s">
        <v>91</v>
      </c>
      <c r="J121" s="23" t="s">
        <v>92</v>
      </c>
      <c r="K121" s="23" t="s">
        <v>93</v>
      </c>
      <c r="L121" s="23" t="s">
        <v>94</v>
      </c>
      <c r="M121" s="23" t="s">
        <v>95</v>
      </c>
      <c r="N121" s="23" t="s">
        <v>96</v>
      </c>
      <c r="O121" s="23" t="s">
        <v>97</v>
      </c>
      <c r="P121" s="23" t="s">
        <v>98</v>
      </c>
      <c r="Q121" s="23" t="s">
        <v>99</v>
      </c>
    </row>
    <row r="122" spans="1:53" x14ac:dyDescent="0.35">
      <c r="B122" s="11">
        <v>1</v>
      </c>
      <c r="C122" s="78" t="s">
        <v>199</v>
      </c>
      <c r="D122" s="78">
        <v>1</v>
      </c>
      <c r="E122" s="77" t="s">
        <v>295</v>
      </c>
      <c r="F122" s="78">
        <v>0</v>
      </c>
      <c r="G122" s="12" t="s">
        <v>124</v>
      </c>
      <c r="H122" s="12" t="s">
        <v>125</v>
      </c>
      <c r="I122" s="12" t="s">
        <v>125</v>
      </c>
      <c r="J122" s="12" t="s">
        <v>126</v>
      </c>
      <c r="K122" s="12" t="s">
        <v>124</v>
      </c>
      <c r="L122" s="12" t="s">
        <v>124</v>
      </c>
      <c r="M122" s="12" t="s">
        <v>124</v>
      </c>
      <c r="N122" s="12" t="s">
        <v>126</v>
      </c>
      <c r="O122" s="12" t="s">
        <v>125</v>
      </c>
      <c r="P122" s="12" t="s">
        <v>124</v>
      </c>
      <c r="Q122" s="12" t="s">
        <v>124</v>
      </c>
    </row>
    <row r="123" spans="1:53" x14ac:dyDescent="0.35">
      <c r="B123" s="25">
        <v>3</v>
      </c>
      <c r="C123" s="103" t="s">
        <v>199</v>
      </c>
      <c r="D123" s="103">
        <v>0</v>
      </c>
      <c r="E123" s="104" t="s">
        <v>310</v>
      </c>
      <c r="F123" s="103">
        <v>0</v>
      </c>
      <c r="G123" s="64" t="s">
        <v>126</v>
      </c>
      <c r="H123" s="64" t="s">
        <v>126</v>
      </c>
      <c r="I123" s="64" t="s">
        <v>125</v>
      </c>
      <c r="J123" s="64" t="s">
        <v>124</v>
      </c>
      <c r="K123" s="64" t="s">
        <v>125</v>
      </c>
      <c r="L123" s="64" t="s">
        <v>124</v>
      </c>
      <c r="M123" s="64" t="s">
        <v>124</v>
      </c>
      <c r="N123" s="64" t="s">
        <v>125</v>
      </c>
      <c r="O123" s="64" t="s">
        <v>124</v>
      </c>
      <c r="P123" s="64" t="s">
        <v>124</v>
      </c>
      <c r="Q123" s="64" t="s">
        <v>124</v>
      </c>
    </row>
    <row r="124" spans="1:53" x14ac:dyDescent="0.35">
      <c r="B124" s="26">
        <v>5</v>
      </c>
      <c r="C124" s="105" t="s">
        <v>199</v>
      </c>
      <c r="D124" s="105">
        <v>1</v>
      </c>
      <c r="E124" s="106" t="s">
        <v>310</v>
      </c>
      <c r="F124" s="105">
        <v>1</v>
      </c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53" ht="29" x14ac:dyDescent="0.35">
      <c r="B125" s="25">
        <v>7</v>
      </c>
      <c r="C125" s="103" t="s">
        <v>201</v>
      </c>
      <c r="D125" s="103">
        <v>0</v>
      </c>
      <c r="E125" s="104" t="s">
        <v>309</v>
      </c>
      <c r="F125" s="103">
        <v>0</v>
      </c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</row>
    <row r="126" spans="1:53" x14ac:dyDescent="0.35">
      <c r="B126" s="11">
        <v>8</v>
      </c>
      <c r="C126" s="78" t="s">
        <v>199</v>
      </c>
      <c r="D126" s="78">
        <v>1</v>
      </c>
      <c r="E126" s="77" t="s">
        <v>310</v>
      </c>
      <c r="F126" s="78">
        <v>1</v>
      </c>
      <c r="G126" s="12" t="s">
        <v>125</v>
      </c>
      <c r="H126" s="12" t="s">
        <v>125</v>
      </c>
      <c r="I126" s="12" t="s">
        <v>125</v>
      </c>
      <c r="J126" s="12" t="s">
        <v>125</v>
      </c>
      <c r="K126" s="12" t="s">
        <v>125</v>
      </c>
      <c r="L126" s="12" t="s">
        <v>124</v>
      </c>
      <c r="M126" s="12" t="s">
        <v>124</v>
      </c>
      <c r="N126" s="12" t="s">
        <v>125</v>
      </c>
      <c r="O126" s="12" t="s">
        <v>125</v>
      </c>
      <c r="P126" s="12" t="s">
        <v>126</v>
      </c>
      <c r="Q126" s="12" t="s">
        <v>124</v>
      </c>
    </row>
    <row r="127" spans="1:53" x14ac:dyDescent="0.35">
      <c r="B127" s="11">
        <v>9</v>
      </c>
      <c r="C127" s="78" t="s">
        <v>199</v>
      </c>
      <c r="D127" s="78">
        <v>1</v>
      </c>
      <c r="E127" s="77" t="s">
        <v>307</v>
      </c>
      <c r="F127" s="78">
        <v>0</v>
      </c>
      <c r="G127" s="12" t="s">
        <v>127</v>
      </c>
      <c r="H127" s="12" t="s">
        <v>126</v>
      </c>
      <c r="I127" s="12" t="s">
        <v>126</v>
      </c>
      <c r="J127" s="12" t="s">
        <v>126</v>
      </c>
      <c r="K127" s="12" t="s">
        <v>125</v>
      </c>
      <c r="L127" s="12" t="s">
        <v>126</v>
      </c>
      <c r="M127" s="12" t="s">
        <v>124</v>
      </c>
      <c r="N127" s="12" t="s">
        <v>125</v>
      </c>
      <c r="O127" s="12" t="s">
        <v>126</v>
      </c>
      <c r="P127" s="12" t="s">
        <v>116</v>
      </c>
      <c r="Q127" s="12" t="s">
        <v>116</v>
      </c>
    </row>
    <row r="128" spans="1:53" ht="58" x14ac:dyDescent="0.35">
      <c r="B128" s="11">
        <v>10</v>
      </c>
      <c r="C128" s="78" t="s">
        <v>199</v>
      </c>
      <c r="D128" s="78">
        <v>1</v>
      </c>
      <c r="E128" s="77" t="s">
        <v>318</v>
      </c>
      <c r="F128" s="78">
        <v>0</v>
      </c>
      <c r="G128" s="12" t="s">
        <v>125</v>
      </c>
      <c r="H128" s="12" t="s">
        <v>125</v>
      </c>
      <c r="I128" s="12" t="s">
        <v>125</v>
      </c>
      <c r="J128" s="12" t="s">
        <v>125</v>
      </c>
      <c r="K128" s="12" t="s">
        <v>124</v>
      </c>
      <c r="L128" s="12" t="s">
        <v>116</v>
      </c>
      <c r="M128" s="12" t="s">
        <v>124</v>
      </c>
      <c r="N128" s="12" t="s">
        <v>124</v>
      </c>
      <c r="O128" s="12" t="s">
        <v>124</v>
      </c>
      <c r="P128" s="12" t="s">
        <v>124</v>
      </c>
      <c r="Q128" s="12" t="s">
        <v>124</v>
      </c>
    </row>
    <row r="129" spans="1:17" ht="29" x14ac:dyDescent="0.35">
      <c r="B129" s="25">
        <v>12</v>
      </c>
      <c r="C129" s="103" t="s">
        <v>183</v>
      </c>
      <c r="D129" s="103">
        <v>0</v>
      </c>
      <c r="E129" s="104" t="s">
        <v>311</v>
      </c>
      <c r="F129" s="103">
        <v>1</v>
      </c>
      <c r="G129" s="64" t="s">
        <v>126</v>
      </c>
      <c r="H129" s="64" t="s">
        <v>126</v>
      </c>
      <c r="I129" s="64" t="s">
        <v>126</v>
      </c>
      <c r="J129" s="64" t="s">
        <v>126</v>
      </c>
      <c r="K129" s="64" t="s">
        <v>125</v>
      </c>
      <c r="L129" s="64" t="s">
        <v>125</v>
      </c>
      <c r="M129" s="64" t="s">
        <v>125</v>
      </c>
      <c r="N129" s="64" t="s">
        <v>125</v>
      </c>
      <c r="O129" s="64" t="s">
        <v>126</v>
      </c>
      <c r="P129" s="64" t="s">
        <v>126</v>
      </c>
      <c r="Q129" s="64" t="s">
        <v>126</v>
      </c>
    </row>
    <row r="130" spans="1:17" x14ac:dyDescent="0.35">
      <c r="B130" s="11">
        <v>13</v>
      </c>
      <c r="C130" s="78" t="s">
        <v>199</v>
      </c>
      <c r="D130" s="78">
        <v>1</v>
      </c>
      <c r="E130" s="77" t="s">
        <v>295</v>
      </c>
      <c r="F130" s="78">
        <v>0</v>
      </c>
      <c r="G130" s="12" t="s">
        <v>126</v>
      </c>
      <c r="H130" s="12" t="s">
        <v>124</v>
      </c>
      <c r="I130" s="12" t="s">
        <v>124</v>
      </c>
      <c r="J130" s="12" t="s">
        <v>126</v>
      </c>
      <c r="K130" s="12" t="s">
        <v>126</v>
      </c>
      <c r="L130" s="12" t="s">
        <v>130</v>
      </c>
      <c r="M130" s="12" t="s">
        <v>126</v>
      </c>
      <c r="N130" s="12" t="s">
        <v>127</v>
      </c>
      <c r="O130" s="12" t="s">
        <v>125</v>
      </c>
      <c r="P130" s="12" t="s">
        <v>130</v>
      </c>
      <c r="Q130" s="12" t="s">
        <v>130</v>
      </c>
    </row>
    <row r="131" spans="1:17" ht="29" x14ac:dyDescent="0.35">
      <c r="B131" s="11">
        <v>14</v>
      </c>
      <c r="C131" s="78" t="s">
        <v>199</v>
      </c>
      <c r="D131" s="78">
        <v>1</v>
      </c>
      <c r="E131" s="77" t="s">
        <v>312</v>
      </c>
      <c r="F131" s="78">
        <v>0</v>
      </c>
      <c r="G131" s="12" t="s">
        <v>124</v>
      </c>
      <c r="H131" s="12" t="s">
        <v>125</v>
      </c>
      <c r="I131" s="12" t="s">
        <v>125</v>
      </c>
      <c r="J131" s="12" t="s">
        <v>125</v>
      </c>
      <c r="K131" s="12" t="s">
        <v>126</v>
      </c>
      <c r="L131" s="12" t="s">
        <v>116</v>
      </c>
      <c r="M131" s="12" t="s">
        <v>124</v>
      </c>
      <c r="N131" s="12" t="s">
        <v>124</v>
      </c>
      <c r="O131" s="12" t="s">
        <v>125</v>
      </c>
      <c r="P131" s="12" t="s">
        <v>116</v>
      </c>
      <c r="Q131" s="12" t="s">
        <v>125</v>
      </c>
    </row>
    <row r="132" spans="1:17" x14ac:dyDescent="0.35">
      <c r="B132" s="11">
        <v>16</v>
      </c>
      <c r="C132" s="78" t="s">
        <v>201</v>
      </c>
      <c r="D132" s="78">
        <v>1</v>
      </c>
      <c r="E132" s="77" t="s">
        <v>151</v>
      </c>
      <c r="F132" s="78">
        <v>1</v>
      </c>
      <c r="G132" s="12" t="s">
        <v>126</v>
      </c>
      <c r="H132" s="12" t="s">
        <v>126</v>
      </c>
      <c r="I132" s="12" t="s">
        <v>126</v>
      </c>
      <c r="J132" s="12" t="s">
        <v>126</v>
      </c>
      <c r="K132" s="12" t="s">
        <v>126</v>
      </c>
      <c r="L132" s="12" t="s">
        <v>126</v>
      </c>
      <c r="M132" s="12" t="s">
        <v>116</v>
      </c>
      <c r="N132" s="12" t="s">
        <v>125</v>
      </c>
      <c r="O132" s="12" t="s">
        <v>126</v>
      </c>
      <c r="P132" s="12" t="s">
        <v>124</v>
      </c>
      <c r="Q132" s="12" t="s">
        <v>124</v>
      </c>
    </row>
    <row r="133" spans="1:17" x14ac:dyDescent="0.35">
      <c r="B133" s="11">
        <v>21</v>
      </c>
      <c r="C133" s="78" t="s">
        <v>199</v>
      </c>
      <c r="D133" s="78">
        <v>1</v>
      </c>
      <c r="E133" s="77" t="s">
        <v>314</v>
      </c>
      <c r="F133" s="78">
        <v>1</v>
      </c>
      <c r="G133" s="12" t="s">
        <v>126</v>
      </c>
      <c r="H133" s="12" t="s">
        <v>125</v>
      </c>
      <c r="I133" s="12" t="s">
        <v>126</v>
      </c>
      <c r="J133" s="12" t="s">
        <v>125</v>
      </c>
      <c r="K133" s="12" t="s">
        <v>125</v>
      </c>
      <c r="L133" s="12" t="s">
        <v>126</v>
      </c>
      <c r="M133" s="12" t="s">
        <v>124</v>
      </c>
      <c r="N133" s="12" t="s">
        <v>126</v>
      </c>
      <c r="O133" s="12" t="s">
        <v>126</v>
      </c>
      <c r="P133" s="12" t="s">
        <v>126</v>
      </c>
      <c r="Q133" s="12" t="s">
        <v>126</v>
      </c>
    </row>
    <row r="134" spans="1:17" ht="29" x14ac:dyDescent="0.35">
      <c r="B134" s="25">
        <v>24</v>
      </c>
      <c r="C134" s="103" t="s">
        <v>183</v>
      </c>
      <c r="D134" s="103">
        <v>0</v>
      </c>
      <c r="E134" s="104" t="s">
        <v>319</v>
      </c>
      <c r="F134" s="103">
        <v>1</v>
      </c>
      <c r="G134" s="64" t="s">
        <v>126</v>
      </c>
      <c r="H134" s="64" t="s">
        <v>126</v>
      </c>
      <c r="I134" s="64" t="s">
        <v>126</v>
      </c>
      <c r="J134" s="64" t="s">
        <v>125</v>
      </c>
      <c r="K134" s="64" t="s">
        <v>124</v>
      </c>
      <c r="L134" s="64" t="s">
        <v>124</v>
      </c>
      <c r="M134" s="64" t="s">
        <v>124</v>
      </c>
      <c r="N134" s="64" t="s">
        <v>126</v>
      </c>
      <c r="O134" s="64" t="s">
        <v>126</v>
      </c>
      <c r="P134" s="64" t="s">
        <v>124</v>
      </c>
      <c r="Q134" s="64" t="s">
        <v>124</v>
      </c>
    </row>
    <row r="135" spans="1:17" x14ac:dyDescent="0.35">
      <c r="B135" s="25">
        <v>25</v>
      </c>
      <c r="C135" s="103" t="s">
        <v>199</v>
      </c>
      <c r="D135" s="103">
        <v>0</v>
      </c>
      <c r="E135" s="104" t="s">
        <v>288</v>
      </c>
      <c r="F135" s="103">
        <v>0</v>
      </c>
      <c r="G135" s="64" t="s">
        <v>127</v>
      </c>
      <c r="H135" s="64" t="s">
        <v>127</v>
      </c>
      <c r="I135" s="64" t="s">
        <v>126</v>
      </c>
      <c r="J135" s="64" t="s">
        <v>125</v>
      </c>
      <c r="K135" s="64" t="s">
        <v>126</v>
      </c>
      <c r="L135" s="64" t="s">
        <v>127</v>
      </c>
      <c r="M135" s="64" t="s">
        <v>125</v>
      </c>
      <c r="N135" s="64" t="s">
        <v>126</v>
      </c>
      <c r="O135" s="64" t="s">
        <v>125</v>
      </c>
      <c r="P135" s="64" t="s">
        <v>125</v>
      </c>
      <c r="Q135" s="64" t="s">
        <v>125</v>
      </c>
    </row>
    <row r="136" spans="1:17" ht="43.5" x14ac:dyDescent="0.35">
      <c r="B136" s="11">
        <v>26</v>
      </c>
      <c r="C136" s="78" t="s">
        <v>199</v>
      </c>
      <c r="D136" s="78">
        <v>1</v>
      </c>
      <c r="E136" s="77" t="s">
        <v>292</v>
      </c>
      <c r="F136" s="78">
        <v>1</v>
      </c>
      <c r="G136" s="12" t="s">
        <v>126</v>
      </c>
      <c r="H136" s="12" t="s">
        <v>125</v>
      </c>
      <c r="I136" s="12" t="s">
        <v>126</v>
      </c>
      <c r="J136" s="12" t="s">
        <v>126</v>
      </c>
      <c r="K136" s="12" t="s">
        <v>125</v>
      </c>
      <c r="L136" s="12" t="s">
        <v>125</v>
      </c>
      <c r="M136" s="12" t="s">
        <v>124</v>
      </c>
      <c r="N136" s="12" t="s">
        <v>125</v>
      </c>
      <c r="O136" s="12" t="s">
        <v>125</v>
      </c>
      <c r="P136" s="12" t="s">
        <v>125</v>
      </c>
      <c r="Q136" s="12" t="s">
        <v>125</v>
      </c>
    </row>
    <row r="137" spans="1:17" x14ac:dyDescent="0.35">
      <c r="B137" s="11">
        <v>28</v>
      </c>
      <c r="C137" s="78" t="s">
        <v>199</v>
      </c>
      <c r="D137" s="78">
        <v>1</v>
      </c>
      <c r="E137" s="77" t="s">
        <v>307</v>
      </c>
      <c r="F137" s="78">
        <v>0</v>
      </c>
      <c r="G137" s="12" t="s">
        <v>130</v>
      </c>
      <c r="H137" s="12" t="s">
        <v>116</v>
      </c>
      <c r="I137" s="12" t="s">
        <v>124</v>
      </c>
      <c r="J137" s="12" t="s">
        <v>124</v>
      </c>
      <c r="K137" s="12" t="s">
        <v>116</v>
      </c>
      <c r="L137" s="12" t="s">
        <v>124</v>
      </c>
      <c r="M137" s="12" t="s">
        <v>124</v>
      </c>
      <c r="N137" s="12" t="s">
        <v>124</v>
      </c>
      <c r="O137" s="12" t="s">
        <v>124</v>
      </c>
      <c r="P137" s="12" t="s">
        <v>124</v>
      </c>
      <c r="Q137" s="12" t="s">
        <v>124</v>
      </c>
    </row>
    <row r="138" spans="1:17" x14ac:dyDescent="0.35">
      <c r="B138" s="25">
        <v>29</v>
      </c>
      <c r="C138" s="103" t="s">
        <v>183</v>
      </c>
      <c r="D138" s="103">
        <v>0</v>
      </c>
      <c r="E138" s="104" t="s">
        <v>288</v>
      </c>
      <c r="F138" s="103">
        <v>0</v>
      </c>
      <c r="G138" s="64" t="s">
        <v>126</v>
      </c>
      <c r="H138" s="64" t="s">
        <v>124</v>
      </c>
      <c r="I138" s="64" t="s">
        <v>124</v>
      </c>
      <c r="J138" s="64" t="s">
        <v>124</v>
      </c>
      <c r="K138" s="64" t="s">
        <v>124</v>
      </c>
      <c r="L138" s="64" t="s">
        <v>116</v>
      </c>
      <c r="M138" s="64" t="s">
        <v>124</v>
      </c>
      <c r="N138" s="64" t="s">
        <v>116</v>
      </c>
      <c r="O138" s="64" t="s">
        <v>125</v>
      </c>
      <c r="P138" s="64" t="s">
        <v>124</v>
      </c>
      <c r="Q138" s="64" t="s">
        <v>124</v>
      </c>
    </row>
    <row r="139" spans="1:17" ht="29" x14ac:dyDescent="0.35">
      <c r="B139" s="11">
        <v>32</v>
      </c>
      <c r="C139" s="78" t="s">
        <v>199</v>
      </c>
      <c r="D139" s="78">
        <v>1</v>
      </c>
      <c r="E139" s="77" t="s">
        <v>319</v>
      </c>
      <c r="F139" s="78">
        <v>0</v>
      </c>
      <c r="G139" s="12" t="s">
        <v>126</v>
      </c>
      <c r="H139" s="12" t="s">
        <v>125</v>
      </c>
      <c r="I139" s="12" t="s">
        <v>125</v>
      </c>
      <c r="J139" s="12" t="s">
        <v>125</v>
      </c>
      <c r="K139" s="12" t="s">
        <v>124</v>
      </c>
      <c r="L139" s="12" t="s">
        <v>124</v>
      </c>
      <c r="M139" s="12" t="s">
        <v>124</v>
      </c>
      <c r="N139" s="12" t="s">
        <v>124</v>
      </c>
      <c r="O139" s="12" t="s">
        <v>125</v>
      </c>
      <c r="P139" s="12" t="s">
        <v>124</v>
      </c>
      <c r="Q139" s="12" t="s">
        <v>124</v>
      </c>
    </row>
    <row r="143" spans="1:17" x14ac:dyDescent="0.35">
      <c r="C143" s="89">
        <v>5</v>
      </c>
      <c r="D143" s="89">
        <v>7</v>
      </c>
      <c r="E143" s="89">
        <v>8</v>
      </c>
      <c r="F143" s="89">
        <v>9</v>
      </c>
      <c r="G143" s="86">
        <v>25</v>
      </c>
      <c r="H143" s="93"/>
      <c r="I143" s="93"/>
      <c r="J143" s="93"/>
      <c r="K143" s="93"/>
      <c r="L143" s="93"/>
      <c r="M143" s="93"/>
      <c r="N143" s="93"/>
      <c r="O143" s="94"/>
    </row>
    <row r="144" spans="1:17" x14ac:dyDescent="0.35">
      <c r="A144" s="108" t="s">
        <v>256</v>
      </c>
      <c r="B144" s="108"/>
      <c r="C144" s="107" t="s">
        <v>178</v>
      </c>
      <c r="D144" s="89" t="s">
        <v>177</v>
      </c>
      <c r="E144" s="89" t="s">
        <v>112</v>
      </c>
      <c r="F144" s="89" t="s">
        <v>189</v>
      </c>
      <c r="G144" s="87" t="s">
        <v>256</v>
      </c>
      <c r="H144" s="93"/>
      <c r="I144" s="93"/>
      <c r="J144" s="93"/>
      <c r="K144" s="93"/>
      <c r="L144" s="93"/>
      <c r="M144" s="93"/>
      <c r="N144" s="93"/>
      <c r="O144" s="94"/>
    </row>
    <row r="145" spans="2:15" ht="29" x14ac:dyDescent="0.35">
      <c r="B145" s="100" t="s">
        <v>182</v>
      </c>
      <c r="C145" s="100" t="s">
        <v>179</v>
      </c>
      <c r="D145" s="101" t="s">
        <v>324</v>
      </c>
      <c r="E145" s="101"/>
      <c r="F145" s="101" t="s">
        <v>320</v>
      </c>
      <c r="G145" s="2" t="s">
        <v>22</v>
      </c>
      <c r="H145" s="2"/>
      <c r="I145" s="2"/>
      <c r="J145" s="2"/>
      <c r="K145" s="2"/>
      <c r="L145" s="2"/>
      <c r="M145" s="2"/>
      <c r="N145" s="2"/>
      <c r="O145" s="2"/>
    </row>
    <row r="146" spans="2:15" x14ac:dyDescent="0.35">
      <c r="B146" s="100"/>
      <c r="C146" s="100"/>
      <c r="D146" s="101"/>
      <c r="E146" s="101"/>
      <c r="F146" s="101"/>
      <c r="G146" s="102" t="s">
        <v>272</v>
      </c>
      <c r="H146" s="23" t="s">
        <v>100</v>
      </c>
      <c r="I146" s="23" t="s">
        <v>101</v>
      </c>
      <c r="J146" s="23" t="s">
        <v>102</v>
      </c>
      <c r="K146" s="23" t="s">
        <v>103</v>
      </c>
      <c r="L146" s="23" t="s">
        <v>104</v>
      </c>
      <c r="M146" s="23" t="s">
        <v>105</v>
      </c>
      <c r="N146" s="23" t="s">
        <v>106</v>
      </c>
      <c r="O146" s="23" t="s">
        <v>107</v>
      </c>
    </row>
    <row r="147" spans="2:15" x14ac:dyDescent="0.35">
      <c r="B147" s="11">
        <v>1</v>
      </c>
      <c r="C147" s="11" t="s">
        <v>199</v>
      </c>
      <c r="D147" s="11">
        <v>1</v>
      </c>
      <c r="E147" s="11" t="s">
        <v>295</v>
      </c>
      <c r="F147" s="11">
        <v>0</v>
      </c>
      <c r="G147" s="12" t="s">
        <v>127</v>
      </c>
      <c r="H147" s="12" t="s">
        <v>125</v>
      </c>
      <c r="I147" s="12" t="s">
        <v>125</v>
      </c>
      <c r="J147" s="12" t="s">
        <v>127</v>
      </c>
      <c r="K147" s="12" t="s">
        <v>124</v>
      </c>
      <c r="L147" s="12" t="s">
        <v>125</v>
      </c>
      <c r="M147" s="12" t="s">
        <v>127</v>
      </c>
      <c r="N147" s="12" t="s">
        <v>127</v>
      </c>
      <c r="O147" s="12" t="s">
        <v>125</v>
      </c>
    </row>
    <row r="148" spans="2:15" x14ac:dyDescent="0.35">
      <c r="B148" s="25">
        <v>3</v>
      </c>
      <c r="C148" s="103" t="s">
        <v>199</v>
      </c>
      <c r="D148" s="103">
        <v>0</v>
      </c>
      <c r="E148" s="104" t="s">
        <v>310</v>
      </c>
      <c r="F148" s="103">
        <v>0</v>
      </c>
      <c r="G148" s="64" t="s">
        <v>127</v>
      </c>
      <c r="H148" s="64" t="s">
        <v>126</v>
      </c>
      <c r="I148" s="64" t="s">
        <v>127</v>
      </c>
      <c r="J148" s="64" t="s">
        <v>127</v>
      </c>
      <c r="K148" s="64" t="s">
        <v>126</v>
      </c>
      <c r="L148" s="64" t="s">
        <v>126</v>
      </c>
      <c r="M148" s="64" t="s">
        <v>127</v>
      </c>
      <c r="N148" s="64" t="s">
        <v>127</v>
      </c>
      <c r="O148" s="64" t="s">
        <v>127</v>
      </c>
    </row>
    <row r="149" spans="2:15" x14ac:dyDescent="0.35">
      <c r="B149" s="26">
        <v>5</v>
      </c>
      <c r="C149" s="105" t="s">
        <v>199</v>
      </c>
      <c r="D149" s="105">
        <v>1</v>
      </c>
      <c r="E149" s="106" t="s">
        <v>310</v>
      </c>
      <c r="F149" s="105">
        <v>1</v>
      </c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2:15" ht="29" x14ac:dyDescent="0.35">
      <c r="B150" s="25">
        <v>7</v>
      </c>
      <c r="C150" s="103" t="s">
        <v>201</v>
      </c>
      <c r="D150" s="103">
        <v>0</v>
      </c>
      <c r="E150" s="104" t="s">
        <v>309</v>
      </c>
      <c r="F150" s="103">
        <v>0</v>
      </c>
      <c r="G150" s="64"/>
      <c r="H150" s="64"/>
      <c r="I150" s="64"/>
      <c r="J150" s="64"/>
      <c r="K150" s="64"/>
      <c r="L150" s="64"/>
      <c r="M150" s="64"/>
      <c r="N150" s="64"/>
      <c r="O150" s="64"/>
    </row>
    <row r="151" spans="2:15" x14ac:dyDescent="0.35">
      <c r="B151" s="11">
        <v>8</v>
      </c>
      <c r="C151" s="78" t="s">
        <v>199</v>
      </c>
      <c r="D151" s="78">
        <v>1</v>
      </c>
      <c r="E151" s="77" t="s">
        <v>310</v>
      </c>
      <c r="F151" s="78">
        <v>1</v>
      </c>
      <c r="G151" s="12" t="s">
        <v>126</v>
      </c>
      <c r="H151" s="12" t="s">
        <v>126</v>
      </c>
      <c r="I151" s="12" t="s">
        <v>126</v>
      </c>
      <c r="J151" s="12" t="s">
        <v>126</v>
      </c>
      <c r="K151" s="12" t="s">
        <v>126</v>
      </c>
      <c r="L151" s="12" t="s">
        <v>126</v>
      </c>
      <c r="M151" s="12" t="s">
        <v>126</v>
      </c>
      <c r="N151" s="12" t="s">
        <v>126</v>
      </c>
      <c r="O151" s="12" t="s">
        <v>127</v>
      </c>
    </row>
    <row r="152" spans="2:15" x14ac:dyDescent="0.35">
      <c r="B152" s="11">
        <v>9</v>
      </c>
      <c r="C152" s="78" t="s">
        <v>199</v>
      </c>
      <c r="D152" s="78">
        <v>1</v>
      </c>
      <c r="E152" s="77" t="s">
        <v>307</v>
      </c>
      <c r="F152" s="78">
        <v>0</v>
      </c>
      <c r="G152" s="12" t="s">
        <v>126</v>
      </c>
      <c r="H152" s="12" t="s">
        <v>126</v>
      </c>
      <c r="I152" s="12" t="s">
        <v>125</v>
      </c>
      <c r="J152" s="12" t="s">
        <v>125</v>
      </c>
      <c r="K152" s="12" t="s">
        <v>124</v>
      </c>
      <c r="L152" s="12" t="s">
        <v>126</v>
      </c>
      <c r="M152" s="12" t="s">
        <v>126</v>
      </c>
      <c r="N152" s="12" t="s">
        <v>126</v>
      </c>
      <c r="O152" s="12" t="s">
        <v>126</v>
      </c>
    </row>
    <row r="153" spans="2:15" ht="58" x14ac:dyDescent="0.35">
      <c r="B153" s="11">
        <v>10</v>
      </c>
      <c r="C153" s="78" t="s">
        <v>199</v>
      </c>
      <c r="D153" s="78">
        <v>1</v>
      </c>
      <c r="E153" s="77" t="s">
        <v>318</v>
      </c>
      <c r="F153" s="78">
        <v>0</v>
      </c>
      <c r="G153" s="12" t="s">
        <v>125</v>
      </c>
      <c r="H153" s="12" t="s">
        <v>126</v>
      </c>
      <c r="I153" s="12" t="s">
        <v>127</v>
      </c>
      <c r="J153" s="12" t="s">
        <v>125</v>
      </c>
      <c r="K153" s="12" t="s">
        <v>125</v>
      </c>
      <c r="L153" s="12" t="s">
        <v>125</v>
      </c>
      <c r="M153" s="12" t="s">
        <v>127</v>
      </c>
      <c r="N153" s="12" t="s">
        <v>127</v>
      </c>
      <c r="O153" s="12" t="s">
        <v>124</v>
      </c>
    </row>
    <row r="154" spans="2:15" ht="29" x14ac:dyDescent="0.35">
      <c r="B154" s="25">
        <v>12</v>
      </c>
      <c r="C154" s="103" t="s">
        <v>183</v>
      </c>
      <c r="D154" s="103">
        <v>0</v>
      </c>
      <c r="E154" s="104" t="s">
        <v>311</v>
      </c>
      <c r="F154" s="103">
        <v>1</v>
      </c>
      <c r="G154" s="64" t="s">
        <v>126</v>
      </c>
      <c r="H154" s="64" t="s">
        <v>125</v>
      </c>
      <c r="I154" s="64" t="s">
        <v>126</v>
      </c>
      <c r="J154" s="64" t="s">
        <v>126</v>
      </c>
      <c r="K154" s="64" t="s">
        <v>125</v>
      </c>
      <c r="L154" s="64" t="s">
        <v>125</v>
      </c>
      <c r="M154" s="64" t="s">
        <v>126</v>
      </c>
      <c r="N154" s="64" t="s">
        <v>126</v>
      </c>
      <c r="O154" s="64" t="s">
        <v>126</v>
      </c>
    </row>
    <row r="155" spans="2:15" x14ac:dyDescent="0.35">
      <c r="B155" s="11">
        <v>13</v>
      </c>
      <c r="C155" s="78" t="s">
        <v>199</v>
      </c>
      <c r="D155" s="78">
        <v>1</v>
      </c>
      <c r="E155" s="77" t="s">
        <v>295</v>
      </c>
      <c r="F155" s="78">
        <v>0</v>
      </c>
      <c r="G155" s="12" t="s">
        <v>130</v>
      </c>
      <c r="H155" s="12" t="s">
        <v>130</v>
      </c>
      <c r="I155" s="12" t="s">
        <v>125</v>
      </c>
      <c r="J155" s="12" t="s">
        <v>126</v>
      </c>
      <c r="K155" s="12" t="s">
        <v>125</v>
      </c>
      <c r="L155" s="12" t="s">
        <v>125</v>
      </c>
      <c r="M155" s="12" t="s">
        <v>127</v>
      </c>
      <c r="N155" s="12" t="s">
        <v>127</v>
      </c>
      <c r="O155" s="12" t="s">
        <v>127</v>
      </c>
    </row>
    <row r="156" spans="2:15" ht="29" x14ac:dyDescent="0.35">
      <c r="B156" s="11">
        <v>14</v>
      </c>
      <c r="C156" s="78" t="s">
        <v>199</v>
      </c>
      <c r="D156" s="78">
        <v>1</v>
      </c>
      <c r="E156" s="77" t="s">
        <v>312</v>
      </c>
      <c r="F156" s="78">
        <v>0</v>
      </c>
      <c r="G156" s="12" t="s">
        <v>125</v>
      </c>
      <c r="H156" s="12" t="s">
        <v>124</v>
      </c>
      <c r="I156" s="12" t="s">
        <v>125</v>
      </c>
      <c r="J156" s="12" t="s">
        <v>125</v>
      </c>
      <c r="K156" s="12" t="s">
        <v>124</v>
      </c>
      <c r="L156" s="12" t="s">
        <v>124</v>
      </c>
      <c r="M156" s="12" t="s">
        <v>126</v>
      </c>
      <c r="N156" s="12" t="s">
        <v>116</v>
      </c>
      <c r="O156" s="12" t="s">
        <v>116</v>
      </c>
    </row>
    <row r="157" spans="2:15" x14ac:dyDescent="0.35">
      <c r="B157" s="11">
        <v>16</v>
      </c>
      <c r="C157" s="78" t="s">
        <v>201</v>
      </c>
      <c r="D157" s="78">
        <v>1</v>
      </c>
      <c r="E157" s="77" t="s">
        <v>151</v>
      </c>
      <c r="F157" s="78">
        <v>1</v>
      </c>
      <c r="G157" s="12" t="s">
        <v>124</v>
      </c>
      <c r="H157" s="12" t="s">
        <v>124</v>
      </c>
      <c r="I157" s="12" t="s">
        <v>124</v>
      </c>
      <c r="J157" s="12" t="s">
        <v>124</v>
      </c>
      <c r="K157" s="12" t="s">
        <v>124</v>
      </c>
      <c r="L157" s="12" t="s">
        <v>124</v>
      </c>
      <c r="M157" s="12" t="s">
        <v>124</v>
      </c>
      <c r="N157" s="12" t="s">
        <v>125</v>
      </c>
      <c r="O157" s="12" t="s">
        <v>125</v>
      </c>
    </row>
    <row r="158" spans="2:15" x14ac:dyDescent="0.35">
      <c r="B158" s="11">
        <v>21</v>
      </c>
      <c r="C158" s="78" t="s">
        <v>199</v>
      </c>
      <c r="D158" s="78">
        <v>1</v>
      </c>
      <c r="E158" s="77" t="s">
        <v>314</v>
      </c>
      <c r="F158" s="78">
        <v>1</v>
      </c>
      <c r="G158" s="12" t="s">
        <v>125</v>
      </c>
      <c r="H158" s="12" t="s">
        <v>125</v>
      </c>
      <c r="I158" s="12" t="s">
        <v>126</v>
      </c>
      <c r="J158" s="12" t="s">
        <v>126</v>
      </c>
      <c r="K158" s="12" t="s">
        <v>125</v>
      </c>
      <c r="L158" s="12" t="s">
        <v>126</v>
      </c>
      <c r="M158" s="12" t="s">
        <v>126</v>
      </c>
      <c r="N158" s="12" t="s">
        <v>126</v>
      </c>
      <c r="O158" s="12" t="s">
        <v>126</v>
      </c>
    </row>
    <row r="159" spans="2:15" ht="29" x14ac:dyDescent="0.35">
      <c r="B159" s="25">
        <v>24</v>
      </c>
      <c r="C159" s="103" t="s">
        <v>183</v>
      </c>
      <c r="D159" s="103">
        <v>0</v>
      </c>
      <c r="E159" s="104" t="s">
        <v>319</v>
      </c>
      <c r="F159" s="103">
        <v>1</v>
      </c>
      <c r="G159" s="64" t="s">
        <v>126</v>
      </c>
      <c r="H159" s="64" t="s">
        <v>125</v>
      </c>
      <c r="I159" s="64" t="s">
        <v>126</v>
      </c>
      <c r="J159" s="64" t="s">
        <v>125</v>
      </c>
      <c r="K159" s="64" t="s">
        <v>125</v>
      </c>
      <c r="L159" s="64" t="s">
        <v>125</v>
      </c>
      <c r="M159" s="64" t="s">
        <v>126</v>
      </c>
      <c r="N159" s="64" t="s">
        <v>124</v>
      </c>
      <c r="O159" s="64" t="s">
        <v>125</v>
      </c>
    </row>
    <row r="160" spans="2:15" x14ac:dyDescent="0.35">
      <c r="B160" s="25">
        <v>25</v>
      </c>
      <c r="C160" s="103" t="s">
        <v>199</v>
      </c>
      <c r="D160" s="103">
        <v>0</v>
      </c>
      <c r="E160" s="104" t="s">
        <v>288</v>
      </c>
      <c r="F160" s="103">
        <v>0</v>
      </c>
      <c r="G160" s="64" t="s">
        <v>126</v>
      </c>
      <c r="H160" s="64" t="s">
        <v>126</v>
      </c>
      <c r="I160" s="64" t="s">
        <v>126</v>
      </c>
      <c r="J160" s="64" t="s">
        <v>127</v>
      </c>
      <c r="K160" s="64" t="s">
        <v>127</v>
      </c>
      <c r="L160" s="64" t="s">
        <v>127</v>
      </c>
      <c r="M160" s="64" t="s">
        <v>127</v>
      </c>
      <c r="N160" s="64" t="s">
        <v>127</v>
      </c>
      <c r="O160" s="64" t="s">
        <v>127</v>
      </c>
    </row>
    <row r="161" spans="2:15" ht="43.5" x14ac:dyDescent="0.35">
      <c r="B161" s="11">
        <v>26</v>
      </c>
      <c r="C161" s="78" t="s">
        <v>199</v>
      </c>
      <c r="D161" s="78">
        <v>1</v>
      </c>
      <c r="E161" s="77" t="s">
        <v>292</v>
      </c>
      <c r="F161" s="78">
        <v>1</v>
      </c>
      <c r="G161" s="12" t="s">
        <v>126</v>
      </c>
      <c r="H161" s="12" t="s">
        <v>125</v>
      </c>
      <c r="I161" s="12" t="s">
        <v>125</v>
      </c>
      <c r="J161" s="12" t="s">
        <v>124</v>
      </c>
      <c r="K161" s="12" t="s">
        <v>124</v>
      </c>
      <c r="L161" s="12" t="s">
        <v>124</v>
      </c>
      <c r="M161" s="12" t="s">
        <v>126</v>
      </c>
      <c r="N161" s="12" t="s">
        <v>125</v>
      </c>
      <c r="O161" s="12" t="s">
        <v>126</v>
      </c>
    </row>
    <row r="162" spans="2:15" x14ac:dyDescent="0.35">
      <c r="B162" s="11">
        <v>28</v>
      </c>
      <c r="C162" s="78" t="s">
        <v>199</v>
      </c>
      <c r="D162" s="78">
        <v>1</v>
      </c>
      <c r="E162" s="77" t="s">
        <v>307</v>
      </c>
      <c r="F162" s="78">
        <v>0</v>
      </c>
      <c r="G162" s="12" t="s">
        <v>127</v>
      </c>
      <c r="H162" s="12" t="s">
        <v>127</v>
      </c>
      <c r="I162" s="12" t="s">
        <v>127</v>
      </c>
      <c r="J162" s="12" t="s">
        <v>127</v>
      </c>
      <c r="K162" s="12" t="s">
        <v>127</v>
      </c>
      <c r="L162" s="12" t="s">
        <v>127</v>
      </c>
      <c r="M162" s="12" t="s">
        <v>127</v>
      </c>
      <c r="N162" s="12" t="s">
        <v>127</v>
      </c>
      <c r="O162" s="12" t="s">
        <v>127</v>
      </c>
    </row>
    <row r="163" spans="2:15" x14ac:dyDescent="0.35">
      <c r="B163" s="25">
        <v>29</v>
      </c>
      <c r="C163" s="103" t="s">
        <v>183</v>
      </c>
      <c r="D163" s="103">
        <v>0</v>
      </c>
      <c r="E163" s="104" t="s">
        <v>288</v>
      </c>
      <c r="F163" s="103">
        <v>0</v>
      </c>
      <c r="G163" s="64" t="s">
        <v>127</v>
      </c>
      <c r="H163" s="64" t="s">
        <v>126</v>
      </c>
      <c r="I163" s="64" t="s">
        <v>126</v>
      </c>
      <c r="J163" s="64" t="s">
        <v>127</v>
      </c>
      <c r="K163" s="64" t="s">
        <v>127</v>
      </c>
      <c r="L163" s="64" t="s">
        <v>126</v>
      </c>
      <c r="M163" s="64"/>
      <c r="N163" s="64" t="s">
        <v>116</v>
      </c>
      <c r="O163" s="64" t="s">
        <v>116</v>
      </c>
    </row>
    <row r="164" spans="2:15" ht="29" x14ac:dyDescent="0.35">
      <c r="B164" s="11">
        <v>32</v>
      </c>
      <c r="C164" s="78" t="s">
        <v>199</v>
      </c>
      <c r="D164" s="78">
        <v>1</v>
      </c>
      <c r="E164" s="77" t="s">
        <v>319</v>
      </c>
      <c r="F164" s="78">
        <v>0</v>
      </c>
      <c r="G164" s="12" t="s">
        <v>127</v>
      </c>
      <c r="H164" s="12" t="s">
        <v>127</v>
      </c>
      <c r="I164" s="12" t="s">
        <v>126</v>
      </c>
      <c r="J164" s="12" t="s">
        <v>127</v>
      </c>
      <c r="K164" s="12" t="s">
        <v>125</v>
      </c>
      <c r="L164" s="12" t="s">
        <v>126</v>
      </c>
      <c r="M164" s="12" t="s">
        <v>127</v>
      </c>
      <c r="N164" s="12" t="s">
        <v>127</v>
      </c>
      <c r="O164" s="12" t="s">
        <v>127</v>
      </c>
    </row>
  </sheetData>
  <sheetProtection sheet="1" objects="1" scenarios="1" selectLockedCells="1" selectUnlockedCells="1"/>
  <mergeCells count="43">
    <mergeCell ref="DK25:DT25"/>
    <mergeCell ref="DK24:DT24"/>
    <mergeCell ref="DV25:EE25"/>
    <mergeCell ref="DV24:EE24"/>
    <mergeCell ref="EM24:EQ24"/>
    <mergeCell ref="EM25:EQ25"/>
    <mergeCell ref="ES24:EW24"/>
    <mergeCell ref="ES25:EW25"/>
    <mergeCell ref="FB25:FF25"/>
    <mergeCell ref="FB24:FF24"/>
    <mergeCell ref="H6:N6"/>
    <mergeCell ref="BO6:BR6"/>
    <mergeCell ref="BU6:BX6"/>
    <mergeCell ref="BZ6:CC6"/>
    <mergeCell ref="EG25:EK25"/>
    <mergeCell ref="EG24:EK24"/>
    <mergeCell ref="DE25:DF25"/>
    <mergeCell ref="DE24:DF24"/>
    <mergeCell ref="CE6:CN6"/>
    <mergeCell ref="CP6:CY6"/>
    <mergeCell ref="CE24:CN24"/>
    <mergeCell ref="CP24:CY24"/>
    <mergeCell ref="DA25:DC25"/>
    <mergeCell ref="DA24:DC24"/>
    <mergeCell ref="BO24:BS24"/>
    <mergeCell ref="BO25:BS25"/>
    <mergeCell ref="B81:B84"/>
    <mergeCell ref="CP25:CY25"/>
    <mergeCell ref="CE25:CN25"/>
    <mergeCell ref="AA24:BJ24"/>
    <mergeCell ref="AA25:BJ25"/>
    <mergeCell ref="H24:N24"/>
    <mergeCell ref="BU24:BX24"/>
    <mergeCell ref="BZ24:CC24"/>
    <mergeCell ref="B85:B88"/>
    <mergeCell ref="BU25:BX25"/>
    <mergeCell ref="BZ25:CC25"/>
    <mergeCell ref="B77:B80"/>
    <mergeCell ref="BK27:BM27"/>
    <mergeCell ref="H28:I28"/>
    <mergeCell ref="J28:K28"/>
    <mergeCell ref="L28:M28"/>
    <mergeCell ref="H25:N25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88E6-AD3A-44A0-88AB-4B26CF5A2A1B}">
  <dimension ref="A1:I17"/>
  <sheetViews>
    <sheetView zoomScale="80" zoomScaleNormal="80" workbookViewId="0"/>
  </sheetViews>
  <sheetFormatPr baseColWidth="10" defaultRowHeight="14.5" x14ac:dyDescent="0.35"/>
  <cols>
    <col min="1" max="1" width="6.54296875" customWidth="1"/>
    <col min="2" max="2" width="21.7265625" customWidth="1"/>
    <col min="3" max="9" width="45.54296875" customWidth="1"/>
    <col min="11" max="11" width="16.81640625" customWidth="1"/>
    <col min="12" max="12" width="10.54296875" customWidth="1"/>
    <col min="13" max="13" width="32.54296875" customWidth="1"/>
    <col min="14" max="15" width="30.81640625" customWidth="1"/>
    <col min="16" max="16" width="36.1796875" customWidth="1"/>
    <col min="17" max="17" width="20.7265625" customWidth="1"/>
    <col min="18" max="18" width="29.54296875" customWidth="1"/>
  </cols>
  <sheetData>
    <row r="1" spans="1:9" x14ac:dyDescent="0.35">
      <c r="B1" s="1" t="s">
        <v>380</v>
      </c>
      <c r="C1" s="10"/>
      <c r="D1" s="1"/>
      <c r="E1" s="10"/>
      <c r="F1" s="10"/>
      <c r="G1" s="10"/>
      <c r="H1" s="5"/>
      <c r="I1" s="15"/>
    </row>
    <row r="2" spans="1:9" x14ac:dyDescent="0.35">
      <c r="B2" s="1" t="s">
        <v>273</v>
      </c>
      <c r="C2" s="10"/>
      <c r="D2" s="1"/>
      <c r="E2" s="10"/>
      <c r="F2" s="10"/>
      <c r="G2" s="10"/>
      <c r="H2" s="5"/>
      <c r="I2" s="15"/>
    </row>
    <row r="3" spans="1:9" x14ac:dyDescent="0.35">
      <c r="B3" s="1" t="s">
        <v>0</v>
      </c>
      <c r="C3" s="10"/>
      <c r="D3" s="1"/>
      <c r="E3" s="10"/>
      <c r="F3" s="10"/>
      <c r="G3" s="10"/>
      <c r="H3" s="5"/>
      <c r="I3" s="15"/>
    </row>
    <row r="4" spans="1:9" x14ac:dyDescent="0.35">
      <c r="B4" s="1" t="s">
        <v>381</v>
      </c>
      <c r="C4" s="10"/>
      <c r="D4" s="1"/>
      <c r="E4" s="10"/>
      <c r="F4" s="10"/>
      <c r="G4" s="10"/>
      <c r="H4" s="5"/>
      <c r="I4" s="15"/>
    </row>
    <row r="6" spans="1:9" x14ac:dyDescent="0.35">
      <c r="A6" s="132" t="s">
        <v>290</v>
      </c>
      <c r="B6" s="133"/>
      <c r="C6" s="134" t="s">
        <v>287</v>
      </c>
      <c r="D6" s="134"/>
      <c r="E6" s="134"/>
      <c r="F6" s="134"/>
      <c r="G6" s="134"/>
      <c r="H6" s="134"/>
      <c r="I6" s="134"/>
    </row>
    <row r="7" spans="1:9" x14ac:dyDescent="0.35">
      <c r="A7" s="133"/>
      <c r="B7" s="133"/>
      <c r="C7" s="48" t="s">
        <v>280</v>
      </c>
      <c r="D7" s="48" t="s">
        <v>281</v>
      </c>
      <c r="E7" s="48" t="s">
        <v>282</v>
      </c>
      <c r="F7" s="48" t="s">
        <v>283</v>
      </c>
      <c r="G7" s="48" t="s">
        <v>284</v>
      </c>
      <c r="H7" s="48" t="s">
        <v>285</v>
      </c>
      <c r="I7" s="48" t="s">
        <v>286</v>
      </c>
    </row>
    <row r="8" spans="1:9" x14ac:dyDescent="0.35">
      <c r="A8" s="133"/>
      <c r="B8" s="133"/>
      <c r="C8" s="74">
        <v>45454</v>
      </c>
      <c r="D8" s="74">
        <v>45477</v>
      </c>
      <c r="E8" s="74">
        <v>45477</v>
      </c>
      <c r="F8" s="74">
        <v>45477</v>
      </c>
      <c r="G8" s="74">
        <v>45482</v>
      </c>
      <c r="H8" s="74">
        <v>45483</v>
      </c>
      <c r="I8" s="74">
        <v>45484</v>
      </c>
    </row>
    <row r="9" spans="1:9" ht="29" x14ac:dyDescent="0.35">
      <c r="A9" s="135" t="s">
        <v>279</v>
      </c>
      <c r="B9" s="75" t="s">
        <v>193</v>
      </c>
      <c r="C9" s="76" t="s">
        <v>288</v>
      </c>
      <c r="D9" s="76" t="s">
        <v>289</v>
      </c>
      <c r="E9" s="76" t="s">
        <v>291</v>
      </c>
      <c r="F9" s="76" t="s">
        <v>294</v>
      </c>
      <c r="G9" s="76" t="s">
        <v>292</v>
      </c>
      <c r="H9" s="75" t="s">
        <v>293</v>
      </c>
      <c r="I9" s="75" t="s">
        <v>295</v>
      </c>
    </row>
    <row r="10" spans="1:9" x14ac:dyDescent="0.35">
      <c r="A10" s="135"/>
      <c r="B10" s="75" t="s">
        <v>274</v>
      </c>
      <c r="C10" s="75" t="s">
        <v>199</v>
      </c>
      <c r="D10" s="75" t="s">
        <v>199</v>
      </c>
      <c r="E10" s="75" t="s">
        <v>199</v>
      </c>
      <c r="F10" s="75" t="s">
        <v>199</v>
      </c>
      <c r="G10" s="75" t="s">
        <v>199</v>
      </c>
      <c r="H10" s="75" t="s">
        <v>183</v>
      </c>
      <c r="I10" s="75" t="s">
        <v>199</v>
      </c>
    </row>
    <row r="11" spans="1:9" ht="215.5" customHeight="1" x14ac:dyDescent="0.35">
      <c r="A11" s="135"/>
      <c r="B11" s="75" t="s">
        <v>301</v>
      </c>
      <c r="C11" s="75" t="s">
        <v>326</v>
      </c>
      <c r="D11" s="75" t="s">
        <v>327</v>
      </c>
      <c r="E11" s="75" t="s">
        <v>328</v>
      </c>
      <c r="F11" s="75" t="s">
        <v>389</v>
      </c>
      <c r="G11" s="75" t="s">
        <v>329</v>
      </c>
      <c r="H11" s="75" t="s">
        <v>391</v>
      </c>
      <c r="I11" s="75" t="s">
        <v>392</v>
      </c>
    </row>
    <row r="12" spans="1:9" ht="232" x14ac:dyDescent="0.35">
      <c r="A12" s="135"/>
      <c r="B12" s="75" t="s">
        <v>277</v>
      </c>
      <c r="C12" s="75" t="s">
        <v>394</v>
      </c>
      <c r="D12" s="75" t="s">
        <v>396</v>
      </c>
      <c r="E12" s="75" t="s">
        <v>395</v>
      </c>
      <c r="F12" s="75" t="s">
        <v>330</v>
      </c>
      <c r="G12" s="85" t="s">
        <v>331</v>
      </c>
      <c r="H12" s="75" t="s">
        <v>390</v>
      </c>
      <c r="I12" s="75" t="s">
        <v>332</v>
      </c>
    </row>
    <row r="13" spans="1:9" ht="200.5" customHeight="1" x14ac:dyDescent="0.35">
      <c r="A13" s="135"/>
      <c r="B13" s="75" t="s">
        <v>275</v>
      </c>
      <c r="C13" s="75" t="s">
        <v>333</v>
      </c>
      <c r="D13" s="75" t="s">
        <v>299</v>
      </c>
      <c r="E13" s="76" t="s">
        <v>383</v>
      </c>
      <c r="F13" s="76" t="s">
        <v>300</v>
      </c>
      <c r="G13" s="76" t="s">
        <v>382</v>
      </c>
      <c r="H13" s="75" t="s">
        <v>346</v>
      </c>
      <c r="I13" s="75" t="s">
        <v>384</v>
      </c>
    </row>
    <row r="14" spans="1:9" ht="130.5" x14ac:dyDescent="0.35">
      <c r="A14" s="135"/>
      <c r="B14" s="75" t="s">
        <v>276</v>
      </c>
      <c r="C14" s="76" t="s">
        <v>388</v>
      </c>
      <c r="D14" s="75" t="s">
        <v>334</v>
      </c>
      <c r="E14" s="76" t="s">
        <v>335</v>
      </c>
      <c r="F14" s="76" t="s">
        <v>336</v>
      </c>
      <c r="G14" s="75" t="s">
        <v>347</v>
      </c>
      <c r="H14" s="77" t="s">
        <v>298</v>
      </c>
      <c r="I14" s="77" t="s">
        <v>298</v>
      </c>
    </row>
    <row r="15" spans="1:9" ht="145" x14ac:dyDescent="0.35">
      <c r="A15" s="135"/>
      <c r="B15" s="75" t="s">
        <v>255</v>
      </c>
      <c r="C15" s="75" t="s">
        <v>296</v>
      </c>
      <c r="D15" s="75" t="s">
        <v>393</v>
      </c>
      <c r="E15" s="75" t="s">
        <v>349</v>
      </c>
      <c r="F15" s="75" t="s">
        <v>337</v>
      </c>
      <c r="G15" s="75" t="s">
        <v>387</v>
      </c>
      <c r="H15" s="75" t="s">
        <v>338</v>
      </c>
      <c r="I15" s="75" t="s">
        <v>386</v>
      </c>
    </row>
    <row r="16" spans="1:9" ht="145" x14ac:dyDescent="0.35">
      <c r="A16" s="135"/>
      <c r="B16" s="75" t="s">
        <v>278</v>
      </c>
      <c r="C16" s="75" t="s">
        <v>297</v>
      </c>
      <c r="D16" s="75" t="s">
        <v>339</v>
      </c>
      <c r="E16" s="75" t="s">
        <v>340</v>
      </c>
      <c r="F16" s="75" t="s">
        <v>341</v>
      </c>
      <c r="G16" s="75" t="s">
        <v>350</v>
      </c>
      <c r="H16" s="75" t="s">
        <v>302</v>
      </c>
      <c r="I16" s="75" t="s">
        <v>303</v>
      </c>
    </row>
    <row r="17" spans="1:9" ht="102.65" customHeight="1" x14ac:dyDescent="0.35">
      <c r="A17" s="135"/>
      <c r="B17" s="75" t="s">
        <v>265</v>
      </c>
      <c r="C17" s="76" t="s">
        <v>343</v>
      </c>
      <c r="D17" s="78" t="s">
        <v>298</v>
      </c>
      <c r="E17" s="76" t="s">
        <v>348</v>
      </c>
      <c r="F17" s="78" t="s">
        <v>298</v>
      </c>
      <c r="G17" s="78" t="s">
        <v>298</v>
      </c>
      <c r="H17" s="76" t="s">
        <v>342</v>
      </c>
      <c r="I17" s="75" t="s">
        <v>385</v>
      </c>
    </row>
  </sheetData>
  <sheetProtection sheet="1" objects="1" scenarios="1" selectLockedCells="1" selectUnlockedCells="1"/>
  <mergeCells count="3">
    <mergeCell ref="A6:B8"/>
    <mergeCell ref="C6:I6"/>
    <mergeCell ref="A9:A1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Befragung</vt:lpstr>
      <vt:lpstr>Tiefeninterviews Komprimiert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Friedrich</dc:creator>
  <cp:lastModifiedBy>Karl Friedrich</cp:lastModifiedBy>
  <dcterms:created xsi:type="dcterms:W3CDTF">2015-06-05T18:19:34Z</dcterms:created>
  <dcterms:modified xsi:type="dcterms:W3CDTF">2024-09-08T12:40:50Z</dcterms:modified>
</cp:coreProperties>
</file>